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azen\Desktop\FIN. PLAN\2021\"/>
    </mc:Choice>
  </mc:AlternateContent>
  <bookViews>
    <workbookView xWindow="0" yWindow="0" windowWidth="28800" windowHeight="12330"/>
  </bookViews>
  <sheets>
    <sheet name="OPĆI" sheetId="11" r:id="rId1"/>
    <sheet name="PRIHODI" sheetId="1" r:id="rId2"/>
    <sheet name="RASHODI" sheetId="2" r:id="rId3"/>
  </sheets>
  <definedNames>
    <definedName name="_xlnm.Print_Area" localSheetId="0">OPĆI!$A$1:$H$54</definedName>
    <definedName name="_xlnm.Print_Area" localSheetId="1">PRIHODI!$A$1:$E$68</definedName>
    <definedName name="_xlnm.Print_Area" localSheetId="2">RASHODI!$A$1:$F$453</definedName>
  </definedNames>
  <calcPr calcId="162913"/>
</workbook>
</file>

<file path=xl/calcChain.xml><?xml version="1.0" encoding="utf-8"?>
<calcChain xmlns="http://schemas.openxmlformats.org/spreadsheetml/2006/main">
  <c r="F29" i="11" l="1"/>
  <c r="C58" i="1"/>
  <c r="C29" i="1"/>
  <c r="C30" i="1"/>
  <c r="D370" i="2"/>
  <c r="F446" i="2"/>
  <c r="E446" i="2"/>
  <c r="C36" i="1" l="1"/>
  <c r="D441" i="2"/>
  <c r="D440" i="2" s="1"/>
  <c r="D438" i="2"/>
  <c r="D437" i="2" s="1"/>
  <c r="D432" i="2"/>
  <c r="D431" i="2" s="1"/>
  <c r="D427" i="2"/>
  <c r="D426" i="2" s="1"/>
  <c r="D421" i="2"/>
  <c r="D414" i="2"/>
  <c r="D413" i="2" s="1"/>
  <c r="D407" i="2"/>
  <c r="E407" i="2" s="1"/>
  <c r="D401" i="2"/>
  <c r="D400" i="2" s="1"/>
  <c r="D394" i="2"/>
  <c r="E394" i="2" s="1"/>
  <c r="D391" i="2"/>
  <c r="E391" i="2" s="1"/>
  <c r="F391" i="2" s="1"/>
  <c r="D383" i="2"/>
  <c r="D377" i="2"/>
  <c r="D371" i="2"/>
  <c r="D368" i="2"/>
  <c r="E368" i="2" s="1"/>
  <c r="D362" i="2"/>
  <c r="E362" i="2" s="1"/>
  <c r="D359" i="2"/>
  <c r="E359" i="2" s="1"/>
  <c r="D352" i="2"/>
  <c r="D349" i="2"/>
  <c r="E349" i="2" s="1"/>
  <c r="D343" i="2"/>
  <c r="E343" i="2" s="1"/>
  <c r="D341" i="2"/>
  <c r="E341" i="2" s="1"/>
  <c r="D332" i="2"/>
  <c r="E332" i="2" s="1"/>
  <c r="D328" i="2"/>
  <c r="E328" i="2" s="1"/>
  <c r="D321" i="2"/>
  <c r="E321" i="2" s="1"/>
  <c r="F321" i="2" s="1"/>
  <c r="D316" i="2"/>
  <c r="E316" i="2" s="1"/>
  <c r="D313" i="2"/>
  <c r="D305" i="2"/>
  <c r="E305" i="2" s="1"/>
  <c r="F305" i="2" s="1"/>
  <c r="D301" i="2"/>
  <c r="D294" i="2"/>
  <c r="E294" i="2" s="1"/>
  <c r="D290" i="2"/>
  <c r="D283" i="2"/>
  <c r="D282" i="2" s="1"/>
  <c r="D276" i="2"/>
  <c r="D269" i="2"/>
  <c r="E269" i="2" s="1"/>
  <c r="D263" i="2"/>
  <c r="E263" i="2" s="1"/>
  <c r="D260" i="2"/>
  <c r="E260" i="2" s="1"/>
  <c r="D245" i="2"/>
  <c r="D238" i="2"/>
  <c r="D230" i="2"/>
  <c r="D223" i="2"/>
  <c r="D222" i="2" s="1"/>
  <c r="D216" i="2"/>
  <c r="D215" i="2" s="1"/>
  <c r="D210" i="2"/>
  <c r="D209" i="2" s="1"/>
  <c r="C54" i="1" s="1"/>
  <c r="D203" i="2"/>
  <c r="D202" i="2" s="1"/>
  <c r="D197" i="2"/>
  <c r="D191" i="2"/>
  <c r="D185" i="2"/>
  <c r="D184" i="2" s="1"/>
  <c r="D178" i="2"/>
  <c r="D171" i="2"/>
  <c r="D163" i="2"/>
  <c r="D155" i="2"/>
  <c r="D147" i="2"/>
  <c r="D140" i="2"/>
  <c r="D133" i="2"/>
  <c r="D130" i="2"/>
  <c r="D121" i="2"/>
  <c r="D114" i="2"/>
  <c r="E114" i="2" s="1"/>
  <c r="D110" i="2"/>
  <c r="E110" i="2" s="1"/>
  <c r="D101" i="2"/>
  <c r="D100" i="2" s="1"/>
  <c r="D446" i="2" s="1"/>
  <c r="D94" i="2"/>
  <c r="D93" i="2" s="1"/>
  <c r="D88" i="2"/>
  <c r="D85" i="2"/>
  <c r="D77" i="2"/>
  <c r="D70" i="2"/>
  <c r="D69" i="2" s="1"/>
  <c r="D63" i="2"/>
  <c r="D62" i="2" s="1"/>
  <c r="D55" i="2"/>
  <c r="D47" i="2"/>
  <c r="D46" i="2" s="1"/>
  <c r="D40" i="2"/>
  <c r="E40" i="2" s="1"/>
  <c r="D37" i="2"/>
  <c r="D30" i="2"/>
  <c r="E30" i="2" s="1"/>
  <c r="D25" i="2"/>
  <c r="D17" i="2"/>
  <c r="E17" i="2" s="1"/>
  <c r="D13" i="2"/>
  <c r="E13" i="2" s="1"/>
  <c r="C59" i="1" l="1"/>
  <c r="D406" i="2"/>
  <c r="D36" i="2"/>
  <c r="E37" i="2"/>
  <c r="D162" i="2"/>
  <c r="E163" i="2"/>
  <c r="D237" i="2"/>
  <c r="C60" i="1" s="1"/>
  <c r="E238" i="2"/>
  <c r="D382" i="2"/>
  <c r="E383" i="2"/>
  <c r="D24" i="2"/>
  <c r="E25" i="2"/>
  <c r="D76" i="2"/>
  <c r="E77" i="2"/>
  <c r="D129" i="2"/>
  <c r="E130" i="2"/>
  <c r="D177" i="2"/>
  <c r="E178" i="2"/>
  <c r="D139" i="2"/>
  <c r="E140" i="2"/>
  <c r="D120" i="2"/>
  <c r="E121" i="2"/>
  <c r="D170" i="2"/>
  <c r="E171" i="2"/>
  <c r="D190" i="2"/>
  <c r="E191" i="2"/>
  <c r="D244" i="2"/>
  <c r="E245" i="2"/>
  <c r="D275" i="2"/>
  <c r="E276" i="2"/>
  <c r="D300" i="2"/>
  <c r="E301" i="2"/>
  <c r="D376" i="2"/>
  <c r="E377" i="2"/>
  <c r="F407" i="2"/>
  <c r="F406" i="2" s="1"/>
  <c r="E406" i="2"/>
  <c r="D146" i="2"/>
  <c r="E147" i="2"/>
  <c r="D54" i="2"/>
  <c r="E55" i="2"/>
  <c r="D84" i="2"/>
  <c r="E85" i="2"/>
  <c r="D132" i="2"/>
  <c r="E133" i="2"/>
  <c r="D154" i="2"/>
  <c r="E155" i="2"/>
  <c r="D229" i="2"/>
  <c r="E230" i="2"/>
  <c r="D289" i="2"/>
  <c r="E290" i="2"/>
  <c r="D351" i="2"/>
  <c r="E352" i="2"/>
  <c r="D420" i="2"/>
  <c r="E421" i="2"/>
  <c r="D87" i="2"/>
  <c r="D83" i="2" s="1"/>
  <c r="C57" i="1" s="1"/>
  <c r="E88" i="2"/>
  <c r="C34" i="1"/>
  <c r="F394" i="2"/>
  <c r="F390" i="2" s="1"/>
  <c r="E390" i="2"/>
  <c r="D390" i="2"/>
  <c r="D196" i="2"/>
  <c r="E197" i="2"/>
  <c r="D358" i="2"/>
  <c r="C53" i="1" s="1"/>
  <c r="C52" i="1" s="1"/>
  <c r="D52" i="1" s="1"/>
  <c r="D340" i="2"/>
  <c r="D327" i="2"/>
  <c r="C43" i="1" s="1"/>
  <c r="D312" i="2"/>
  <c r="C42" i="1" s="1"/>
  <c r="D259" i="2"/>
  <c r="C44" i="1" s="1"/>
  <c r="D109" i="2"/>
  <c r="D12" i="2"/>
  <c r="C28" i="1" l="1"/>
  <c r="D28" i="1" s="1"/>
  <c r="C33" i="1"/>
  <c r="C31" i="1"/>
  <c r="E351" i="2"/>
  <c r="F352" i="2"/>
  <c r="F351" i="2" s="1"/>
  <c r="E300" i="2"/>
  <c r="F300" i="2" s="1"/>
  <c r="F301" i="2"/>
  <c r="C49" i="1"/>
  <c r="C41" i="1" s="1"/>
  <c r="C40" i="1" s="1"/>
  <c r="D40" i="1" s="1"/>
  <c r="E376" i="2"/>
  <c r="F377" i="2"/>
  <c r="F376" i="2" s="1"/>
  <c r="F178" i="2"/>
  <c r="E177" i="2"/>
  <c r="F177" i="2" s="1"/>
  <c r="F77" i="2"/>
  <c r="E76" i="2"/>
  <c r="F76" i="2" s="1"/>
  <c r="F383" i="2"/>
  <c r="F382" i="2" s="1"/>
  <c r="E382" i="2"/>
  <c r="C56" i="1"/>
  <c r="D56" i="1" s="1"/>
  <c r="E109" i="2"/>
  <c r="F109" i="2" s="1"/>
  <c r="F110" i="2"/>
  <c r="F28" i="11" l="1"/>
  <c r="F27" i="11" s="1"/>
  <c r="C26" i="1"/>
  <c r="C65" i="1" s="1"/>
  <c r="C68" i="1" s="1"/>
  <c r="F441" i="2"/>
  <c r="E440" i="2"/>
  <c r="F440" i="2" s="1"/>
  <c r="F438" i="2"/>
  <c r="E437" i="2"/>
  <c r="F437" i="2" s="1"/>
  <c r="E358" i="2"/>
  <c r="F358" i="2" s="1"/>
  <c r="F368" i="2"/>
  <c r="F349" i="2"/>
  <c r="F133" i="2"/>
  <c r="E132" i="2"/>
  <c r="F132" i="2" s="1"/>
  <c r="F130" i="2"/>
  <c r="E129" i="2"/>
  <c r="F129" i="2" s="1"/>
  <c r="F88" i="2"/>
  <c r="E87" i="2"/>
  <c r="F87" i="2" s="1"/>
  <c r="F25" i="11" l="1"/>
  <c r="F24" i="11" s="1"/>
  <c r="F30" i="11" s="1"/>
  <c r="F32" i="11" s="1"/>
  <c r="F359" i="2" l="1"/>
  <c r="E84" i="2" l="1"/>
  <c r="E83" i="2" s="1"/>
  <c r="E162" i="2" l="1"/>
  <c r="F163" i="2"/>
  <c r="F401" i="2"/>
  <c r="E400" i="2"/>
  <c r="F400" i="2" s="1"/>
  <c r="F197" i="2"/>
  <c r="E196" i="2"/>
  <c r="F196" i="2" s="1"/>
  <c r="E289" i="2"/>
  <c r="E190" i="2"/>
  <c r="F190" i="2" s="1"/>
  <c r="F191" i="2"/>
  <c r="F162" i="2" l="1"/>
  <c r="F121" i="2"/>
  <c r="E120" i="2"/>
  <c r="F120" i="2" s="1"/>
  <c r="E340" i="2" l="1"/>
  <c r="E154" i="2"/>
  <c r="E229" i="2"/>
  <c r="E170" i="2"/>
  <c r="E244" i="2"/>
  <c r="E52" i="1" l="1"/>
  <c r="F343" i="2"/>
  <c r="F341" i="2"/>
  <c r="F362" i="2" l="1"/>
  <c r="F340" i="2"/>
  <c r="F332" i="2" l="1"/>
  <c r="E139" i="2" l="1"/>
  <c r="E420" i="2" l="1"/>
  <c r="E275" i="2"/>
  <c r="E237" i="2"/>
  <c r="E36" i="2" l="1"/>
  <c r="E54" i="2"/>
  <c r="F54" i="2" s="1"/>
  <c r="E327" i="2"/>
  <c r="F327" i="2" s="1"/>
  <c r="E312" i="2"/>
  <c r="E12" i="2"/>
  <c r="E24" i="2"/>
  <c r="G29" i="11"/>
  <c r="E146" i="2"/>
  <c r="F294" i="2"/>
  <c r="F17" i="2"/>
  <c r="F420" i="2"/>
  <c r="F275" i="2"/>
  <c r="F260" i="2"/>
  <c r="F237" i="2"/>
  <c r="F170" i="2"/>
  <c r="F154" i="2"/>
  <c r="F139" i="2"/>
  <c r="F114" i="2"/>
  <c r="D26" i="1" l="1"/>
  <c r="D65" i="1" s="1"/>
  <c r="D68" i="1" s="1"/>
  <c r="F85" i="2"/>
  <c r="H29" i="11"/>
  <c r="F289" i="2"/>
  <c r="F244" i="2"/>
  <c r="F269" i="2"/>
  <c r="E259" i="2"/>
  <c r="F146" i="2"/>
  <c r="F316" i="2"/>
  <c r="F13" i="2"/>
  <c r="F55" i="2"/>
  <c r="F421" i="2"/>
  <c r="F290" i="2"/>
  <c r="F147" i="2"/>
  <c r="F155" i="2"/>
  <c r="F171" i="2"/>
  <c r="F230" i="2"/>
  <c r="F238" i="2"/>
  <c r="F245" i="2"/>
  <c r="F276" i="2"/>
  <c r="E36" i="1"/>
  <c r="F140" i="2"/>
  <c r="F37" i="2"/>
  <c r="F36" i="2"/>
  <c r="F40" i="2"/>
  <c r="F229" i="2"/>
  <c r="F30" i="2"/>
  <c r="F25" i="2"/>
  <c r="F84" i="2" l="1"/>
  <c r="F83" i="2" s="1"/>
  <c r="E56" i="1"/>
  <c r="E40" i="1"/>
  <c r="F259" i="2"/>
  <c r="F263" i="2"/>
  <c r="F328" i="2"/>
  <c r="G28" i="11" l="1"/>
  <c r="F312" i="2"/>
  <c r="F12" i="2"/>
  <c r="E28" i="1" l="1"/>
  <c r="G27" i="11"/>
  <c r="F24" i="2"/>
  <c r="H28" i="11" l="1"/>
  <c r="H27" i="11" s="1"/>
  <c r="E26" i="1"/>
  <c r="H25" i="11" l="1"/>
  <c r="H24" i="11" s="1"/>
  <c r="H30" i="11" s="1"/>
  <c r="H32" i="11" s="1"/>
  <c r="E65" i="1"/>
  <c r="E68" i="1" s="1"/>
  <c r="G25" i="11"/>
  <c r="G24" i="11" l="1"/>
  <c r="G30" i="11" s="1"/>
  <c r="G32" i="11" s="1"/>
</calcChain>
</file>

<file path=xl/comments1.xml><?xml version="1.0" encoding="utf-8"?>
<comments xmlns="http://schemas.openxmlformats.org/spreadsheetml/2006/main">
  <authors>
    <author>*</author>
  </authors>
  <commentList>
    <comment ref="C59" authorId="0" shapeId="0">
      <text>
        <r>
          <rPr>
            <b/>
            <sz val="8"/>
            <color indexed="81"/>
            <rFont val="Tahoma"/>
            <family val="2"/>
            <charset val="238"/>
          </rPr>
          <t>Podloga  plan rashoda gdje nisu točno određeni iznosi, jer nismo imali procjenu troška</t>
        </r>
      </text>
    </comment>
  </commentList>
</comments>
</file>

<file path=xl/comments2.xml><?xml version="1.0" encoding="utf-8"?>
<comments xmlns="http://schemas.openxmlformats.org/spreadsheetml/2006/main">
  <authors>
    <author>*</author>
  </authors>
  <commentList>
    <comment ref="D13" authorId="0" shapeId="0">
      <text>
        <r>
          <rPr>
            <b/>
            <sz val="8"/>
            <color indexed="81"/>
            <rFont val="Tahoma"/>
            <family val="2"/>
            <charset val="238"/>
          </rPr>
          <t>Indeks uvećanja 105,6 Min. Fin.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  <charset val="238"/>
          </rPr>
          <t>17,2% na 311</t>
        </r>
      </text>
    </comment>
  </commentList>
</comments>
</file>

<file path=xl/sharedStrings.xml><?xml version="1.0" encoding="utf-8"?>
<sst xmlns="http://schemas.openxmlformats.org/spreadsheetml/2006/main" count="557" uniqueCount="218">
  <si>
    <t>PRIHODI I PRIMICI ISKAZANI PO VRSTAMA</t>
  </si>
  <si>
    <t>RAČUN</t>
  </si>
  <si>
    <t>VRSTA PRIHODA</t>
  </si>
  <si>
    <t>PRIHODI POSLOVANJA</t>
  </si>
  <si>
    <t>PRIHODI OD IMOVINE</t>
  </si>
  <si>
    <t>Prihodi od financijske imovine</t>
  </si>
  <si>
    <t>Prihodi od nefinancijske imovine</t>
  </si>
  <si>
    <t>PRIHODI IZ PRORAČUNA</t>
  </si>
  <si>
    <t>PRIHODI OD PRODAJE NEFINANCISKE IMOVINE</t>
  </si>
  <si>
    <t>PRIHODI OD PRODAJE DUGOTRAJNE IMOVINE</t>
  </si>
  <si>
    <t>S V E U K U P N O</t>
  </si>
  <si>
    <t>O P I S</t>
  </si>
  <si>
    <t>PROGRAM: JAVNE POTREBE U ŠKOLSTVU</t>
  </si>
  <si>
    <t>AKTIVNOST: Troškovi zaposlenika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</si>
  <si>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</si>
  <si>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</si>
  <si>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</si>
  <si>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</si>
  <si>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</si>
  <si>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</si>
  <si>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RASHODI ZA MATERIJAL I ENERGIJU</t>
  </si>
  <si>
    <t>RASHODI ZA USLUGE</t>
  </si>
  <si>
    <t>RASHODI ZA NABAVU NEFINANCIJSKE IMOVINE</t>
  </si>
  <si>
    <t>SVEUKUPNO</t>
  </si>
  <si>
    <t>Prihodi od školske kuhinje</t>
  </si>
  <si>
    <t>Prihodi od produženog boravka</t>
  </si>
  <si>
    <t>Prihodi od kotizacija za Novigradsko proljeće</t>
  </si>
  <si>
    <t>Prihodi od djece za izlete</t>
  </si>
  <si>
    <t>Prihodi od djece za osiguranje</t>
  </si>
  <si>
    <t>Prihodi od glazbene škole</t>
  </si>
  <si>
    <t>DAROVI, NAGRADE, BOŽIĆNICE, REGRES….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</si>
  <si>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</si>
  <si>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</si>
  <si>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</si>
  <si>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</si>
  <si>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</si>
  <si>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</si>
  <si>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</si>
  <si>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</si>
  <si>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</si>
  <si>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</si>
  <si>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</si>
  <si>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</si>
  <si>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AKTIVNOST: Novigradsko proljeće</t>
  </si>
  <si>
    <t>Prihodi po posebnim propisima</t>
  </si>
  <si>
    <t>KVALITETNA NASTAVA</t>
  </si>
  <si>
    <t>PRODUŽENI BORAVAK</t>
  </si>
  <si>
    <t>NOVIGRADSKO PROLJEĆE</t>
  </si>
  <si>
    <t>KNJIGE U KNJIŽNICAMA</t>
  </si>
  <si>
    <t>RASHODI I IZDACI ZA TROGODIŠNJE RAZDOBLJE</t>
  </si>
  <si>
    <t>P. iz proračuna za fin. redovne djelatnosti - IŽ</t>
  </si>
  <si>
    <t>P. iz proračuna za fin. Novigr. prolj. - IŽ</t>
  </si>
  <si>
    <t>PRIHODI PO POSEBNIM PROPISIMA</t>
  </si>
  <si>
    <t>P. OD PRODAJE NEFINANCIJSKE IMOVINE</t>
  </si>
  <si>
    <t>RASHODI ZA NABAVU PROIZV. DUGOTRAJNE IMOVINE</t>
  </si>
  <si>
    <t>671 dio</t>
  </si>
  <si>
    <t>P. iz proračuna za fin. redovne djelatnosti</t>
  </si>
  <si>
    <t>PRIHODI UKUPNO</t>
  </si>
  <si>
    <t>PRIHODI OD NEFINANCIJSKE IMOVINE</t>
  </si>
  <si>
    <t>RASHODI UKUPNO</t>
  </si>
  <si>
    <t>RASHODI ZA NEFINANCIJSKU IMOVINU</t>
  </si>
  <si>
    <t>RAZLIKA - VIŠAK / MANJAK</t>
  </si>
  <si>
    <t>VIŠAK / 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</si>
  <si>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</si>
  <si>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</si>
  <si>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</si>
  <si>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</si>
  <si>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Projekcija plana</t>
  </si>
  <si>
    <t>POZICIJA</t>
  </si>
  <si>
    <t>A210102</t>
  </si>
  <si>
    <t>Izvori financiranja: Prihodi od županijskog proračuna</t>
  </si>
  <si>
    <t>PROGRAM: REDOVNA DJELATNOST</t>
  </si>
  <si>
    <t>A210101</t>
  </si>
  <si>
    <t>AKTIVNOST: Materijalni rashodi OŠ po kriterijima</t>
  </si>
  <si>
    <t>OSTALI NESPOMENUTI RASHODI POSLOVANJA</t>
  </si>
  <si>
    <t>FINANCIJSKI RASHODI</t>
  </si>
  <si>
    <t>OSTALI FINANCIJSKI RASHODI</t>
  </si>
  <si>
    <t>AKTIVNOST: Materijalni rashodi OŠ po stvarnom trošku</t>
  </si>
  <si>
    <t>NAKN. GRAĐ., KUĆANSTVIMA NA TEM. OSIG. I DR. NAK.</t>
  </si>
  <si>
    <t>OSTALE NAKN. GRAĐANIMA I KUĆAN. IZ PRORAČUNA</t>
  </si>
  <si>
    <t>A210201</t>
  </si>
  <si>
    <t>PROGRAM: REDOVNA DJELATNOST - IZNAD STANDARDA</t>
  </si>
  <si>
    <t>AKTIVNOST: Materijalni rashodi OŠ po stvarnom trošku iznad standarda</t>
  </si>
  <si>
    <t>OST. NESPOM. RASHODI POSLOVANJA</t>
  </si>
  <si>
    <t>A230107</t>
  </si>
  <si>
    <t>PLAĆE (BRUTO)</t>
  </si>
  <si>
    <t>PROGRAMI OBRAZOVANJA IZNAD STANDARDA</t>
  </si>
  <si>
    <t>A230110</t>
  </si>
  <si>
    <t>A230119</t>
  </si>
  <si>
    <t>NAGRADE ZA UČENIKE</t>
  </si>
  <si>
    <t>A230122</t>
  </si>
  <si>
    <t>PSIHOLOG</t>
  </si>
  <si>
    <t>A230124</t>
  </si>
  <si>
    <t>Izvori financiranja: Prihodi od sufinanciranja učenika</t>
  </si>
  <si>
    <t>A230106</t>
  </si>
  <si>
    <t>A230115</t>
  </si>
  <si>
    <t>O P Ć I   D I O</t>
  </si>
  <si>
    <t>OSTALI RASHODI ZA  ZAPOSLENE</t>
  </si>
  <si>
    <t>Prihodi od djece zakazalište</t>
  </si>
  <si>
    <t>A230102</t>
  </si>
  <si>
    <t>P. iz proračuna za fin. inv. održ. i kap. ulaganja - IŽ</t>
  </si>
  <si>
    <t>ŠKOLSKI PREVENTIVNI PROGRAMI</t>
  </si>
  <si>
    <t>A230134</t>
  </si>
  <si>
    <t>PROJEKCIJA</t>
  </si>
  <si>
    <t>652 dio</t>
  </si>
  <si>
    <t>POMOĆI IZ INOZ. I OD SUBJ. UNUTAR OPĆEG PRORAČUNA</t>
  </si>
  <si>
    <t>Izvori financiranja: Prihodi od gradskog proračuna (Grad Novigrad)</t>
  </si>
  <si>
    <t>Izvori financiranja: Projekt "Školovanje bez diskriminacije - ulog u tolerantno društvo" - EU fondovi</t>
  </si>
  <si>
    <t>AKTIVNOST: Pomoćnici u nastavi</t>
  </si>
  <si>
    <t>A230104</t>
  </si>
  <si>
    <t>VIŠAK IZ PRETHODNIH GODINA</t>
  </si>
  <si>
    <t>636 dio</t>
  </si>
  <si>
    <t>P. prorač. korisnicima iz prorač. koji im nije nadležan - Grad</t>
  </si>
  <si>
    <t>AKTIVNOST: Županijska natjecanja</t>
  </si>
  <si>
    <t>A230199</t>
  </si>
  <si>
    <t>AKTIVNOST: Zavičajna nastava</t>
  </si>
  <si>
    <t>POSTROJENJA I OPREMA</t>
  </si>
  <si>
    <t>P. prorač. korisnicima iz prorač. koji im nije nadležan - FZO</t>
  </si>
  <si>
    <t>PLAĆE ZA REDOVAN RAD</t>
  </si>
  <si>
    <t>A210103</t>
  </si>
  <si>
    <t>AKTIVNOST: Materijalni rashodi OŠ po stvarnom trošku - drugi izvori</t>
  </si>
  <si>
    <t>Ostali prihodi</t>
  </si>
  <si>
    <t>Prihodi od prodaje proizv. i roba te pruženih usluga</t>
  </si>
  <si>
    <t>Prih. od prodaje proizv. i roba te pruž.usluga i donacija</t>
  </si>
  <si>
    <t>Donacije od pravnih i fiz. osoba izvan općeg proračuna</t>
  </si>
  <si>
    <t>K240504</t>
  </si>
  <si>
    <t>AKTIVNOST: Opremanje dječjih igrališta</t>
  </si>
  <si>
    <t>Izvori financiranja: Donacije za osnovne škole</t>
  </si>
  <si>
    <t>PROGRAM: OPREMANJE U OSNOVNIM ŠKOLAMA</t>
  </si>
  <si>
    <t>A230184</t>
  </si>
  <si>
    <t>NAKNADE TROŠKOVA OSOBAMA IZVAN RADNOG ODNOSA</t>
  </si>
  <si>
    <t>AKTIVNOST: Projekt "Školska shema"</t>
  </si>
  <si>
    <t>K240501</t>
  </si>
  <si>
    <t>Izvori financiranja: Vlastiti prihodi osnovnih škola</t>
  </si>
  <si>
    <t>AKTIVNOST: Školska kuhinja</t>
  </si>
  <si>
    <t>AKTIVNOST: Produženi boravak</t>
  </si>
  <si>
    <t>AKTIVNOST: Ostali programi i projekti</t>
  </si>
  <si>
    <t>A230103</t>
  </si>
  <si>
    <t>Jasna Andreašić</t>
  </si>
  <si>
    <t>Predsjednica školskog odbora:</t>
  </si>
  <si>
    <t>K240502</t>
  </si>
  <si>
    <t>Izvori financiranja: Agencija za odgoj i obrazovanje</t>
  </si>
  <si>
    <t>AKTIVNOST: Županijsko stručno vijeće ravnatelja</t>
  </si>
  <si>
    <t>A230162</t>
  </si>
  <si>
    <t>A240102</t>
  </si>
  <si>
    <t>AKTIVNOST: Investicijsko održavanje OŠ - iznad standarda</t>
  </si>
  <si>
    <t>AKTIVNOST: Školski namještaj i oprema</t>
  </si>
  <si>
    <t>PROGRAM: INVESTICIJSKO ODRŽAVANJE OŠ</t>
  </si>
  <si>
    <t>A240101</t>
  </si>
  <si>
    <t>AKTIVNOST: Investicijsko održavanje OŠ - minimalni standard</t>
  </si>
  <si>
    <t>OSTALI PROGRAMI I PROJEKTI</t>
  </si>
  <si>
    <t>AKTIVNOST: Opremanje knjižnica</t>
  </si>
  <si>
    <t>Prihodi od djece za izlete i kazalište</t>
  </si>
  <si>
    <t>A230127</t>
  </si>
  <si>
    <t>MEĐUNARODNA RAZMJENA</t>
  </si>
  <si>
    <t>NAKNADE TROŠK. OSOBAMA IZVAN RADNOG ODNOSA</t>
  </si>
  <si>
    <t>UKUPNO RASHODI</t>
  </si>
  <si>
    <t>OPREMANJE U OSNOVNIM ŠKOLAMA</t>
  </si>
  <si>
    <t>Izvor financiranja: Grad Novigrad za prorač. korisnike</t>
  </si>
  <si>
    <t>Izvor financiranja: MZO za prorač. korisnike</t>
  </si>
  <si>
    <t>P. od ostalih subjekata unutar općeg proračuna</t>
  </si>
  <si>
    <t>Izvori financiranja: Ostale institucije za osnovne škole</t>
  </si>
  <si>
    <t>Osnovna škola – Scuola elementare RIVARELA</t>
  </si>
  <si>
    <t>Emonijska  4, 52466 Novigrad – Cittanova</t>
  </si>
  <si>
    <t>Email: ured@os-rivarela-novigrad.skole.hr</t>
  </si>
  <si>
    <t>Tel: +385(0) 52 757 005 / Fax: +385(0) 52 757 218</t>
  </si>
  <si>
    <t>OIB: 27267656235    MB: 03036413</t>
  </si>
  <si>
    <t>IBAN: HR95 2380 0061 1200 0284 3</t>
  </si>
  <si>
    <t>P O S E B N I   D I O</t>
  </si>
  <si>
    <t xml:space="preserve">                                                                                  IBAN: HR95 2380 0061 1200 0284 3</t>
  </si>
  <si>
    <t xml:space="preserve">                                                                                  Tel: +385(0) 52 757 005 / Fax: +385(0) 52 757 218</t>
  </si>
  <si>
    <t xml:space="preserve">                                                                                  OIB: 27267656235    MB: 03036413</t>
  </si>
  <si>
    <t xml:space="preserve">                                                                                  Email: ured@os-rivarela-novigrad.skole.hr</t>
  </si>
  <si>
    <t xml:space="preserve">                                                                                  Emonijska  4, 52466 Novigrad – Cittanova</t>
  </si>
  <si>
    <t xml:space="preserve">                                                                                  Osnovna škola – Scuola elementare RIVARELA</t>
  </si>
  <si>
    <t>P. prorač. korisnicima iz prorač. koji im nije nadležan - MZO</t>
  </si>
  <si>
    <t>Izvori financiranja: Prihodi od Ministarstva znanosti i obrazovanja</t>
  </si>
  <si>
    <t>Tekuće pomoći temeljem prijenosa EU sredstava</t>
  </si>
  <si>
    <t>Izvori financiranja: Agencija za mobilnost i programe EU za proračunske korisnike</t>
  </si>
  <si>
    <t>Izvori financiranja: Istarska županija</t>
  </si>
  <si>
    <t>Izvor financiranja: Ministarsvo poljoprivrede za proračunske korisnike</t>
  </si>
  <si>
    <t>P. prorač. korisnicima iz prorač. koji im nije nadležan</t>
  </si>
  <si>
    <t>Izvori financiranja: MZO za proračunske korisnike</t>
  </si>
  <si>
    <t>A230116</t>
  </si>
  <si>
    <t>ŠKOLSKI LIST, ČASOPISI I KNJIGE</t>
  </si>
  <si>
    <t>Izvor financiranja: Istarska županija</t>
  </si>
  <si>
    <t>INVESTICIJSKO ODRŽAVANJE OSNOVNIH ŠKOLA</t>
  </si>
  <si>
    <t>Izvori financiranja: Decentralizirana sredstva za kapitalno za OŠ</t>
  </si>
  <si>
    <t>NEPROIZVEDENA DUGOTRAJNA IMOVINA</t>
  </si>
  <si>
    <t>NEMATERIJALNA IMOVINA</t>
  </si>
  <si>
    <t>PLANA 2022</t>
  </si>
  <si>
    <t>2022.g.</t>
  </si>
  <si>
    <t>AKTIVNOST: Medni dani</t>
  </si>
  <si>
    <t>AKTIVNOST: Investicijsko održavanje škola - minimalni standard</t>
  </si>
  <si>
    <t>A230148</t>
  </si>
  <si>
    <t>AKTIVNOST: Financiranje učenika s posebnim potrebama</t>
  </si>
  <si>
    <t>NAKNADE GRAĐANIMA I KUĆANSTVIMA</t>
  </si>
  <si>
    <t>Izvori financiranja: Grad Novigrad za proračunske korisnike</t>
  </si>
  <si>
    <t>A230204</t>
  </si>
  <si>
    <t>AKTIVNOST: Provedba kurikuluma</t>
  </si>
  <si>
    <t>RASPOLOŽIV VIŠAK</t>
  </si>
  <si>
    <t>A230163</t>
  </si>
  <si>
    <t>AKTIVNOST: Izleti i terenska nastava</t>
  </si>
  <si>
    <t>URBROJ: 2105-03-14-20-1</t>
  </si>
  <si>
    <t>URBROJ: 2105-03-14-20-2</t>
  </si>
  <si>
    <t>Novigrad, 15. prosinca 2020.</t>
  </si>
  <si>
    <t>PLAN 2021</t>
  </si>
  <si>
    <t>A230168</t>
  </si>
  <si>
    <t>EU PROJEKTI - MEĐUNARODNA RAZMJENA</t>
  </si>
  <si>
    <t>A230135</t>
  </si>
  <si>
    <t>AKTIVNOST: Školsko sportsko natjecanje</t>
  </si>
  <si>
    <t>A230203</t>
  </si>
  <si>
    <t>FINANCIJSKI PLAN ZA 2021. GODINU</t>
  </si>
  <si>
    <t>Plan 2021.g.</t>
  </si>
  <si>
    <t>2023.g.</t>
  </si>
  <si>
    <t>PLANA 2023</t>
  </si>
  <si>
    <t>I PROJEKCIJA PLANA ZA 2022. I 2023. GODINU</t>
  </si>
  <si>
    <t>KLASA: 400-02/20-01/03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</si>
</sst>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4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9" tint="-0.249977111117893"/>
      <name val="Arial"/>
      <family val="2"/>
      <charset val="238"/>
    </font>
    <font>
      <sz val="11"/>
      <color theme="9" tint="-0.499984740745262"/>
      <name val="Arial"/>
      <family val="2"/>
      <charset val="238"/>
    </font>
    <font>
      <sz val="11"/>
      <color theme="6" tint="-0.249977111117893"/>
      <name val="Arial"/>
      <family val="2"/>
      <charset val="238"/>
    </font>
    <font>
      <sz val="11"/>
      <color rgb="FF00B050"/>
      <name val="Arial"/>
      <family val="2"/>
      <charset val="238"/>
    </font>
    <font>
      <sz val="11"/>
      <color rgb="FF7030A0"/>
      <name val="Arial"/>
      <family val="2"/>
      <charset val="238"/>
    </font>
    <font>
      <sz val="10"/>
      <name val="Arial"/>
      <family val="2"/>
      <charset val="238"/>
    </font>
    <font>
      <sz val="10"/>
      <color rgb="FF595959"/>
      <name val="Calibri"/>
      <family val="2"/>
      <charset val="238"/>
    </font>
    <font>
      <sz val="10"/>
      <color rgb="FF595959"/>
      <name val="Arial"/>
      <family val="2"/>
      <charset val="238"/>
    </font>
    <font>
      <sz val="11"/>
      <color rgb="FF595959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rgb="FFC0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1" borderId="2" applyNumberFormat="0" applyAlignment="0" applyProtection="0"/>
    <xf numFmtId="0" fontId="13" fillId="22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8" applyNumberFormat="0" applyFill="0" applyAlignment="0" applyProtection="0"/>
    <xf numFmtId="0" fontId="21" fillId="23" borderId="0" applyNumberFormat="0" applyBorder="0" applyAlignment="0" applyProtection="0"/>
    <xf numFmtId="0" fontId="1" fillId="20" borderId="1" applyNumberFormat="0" applyFont="0" applyAlignment="0" applyProtection="0"/>
    <xf numFmtId="0" fontId="22" fillId="21" borderId="7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0" fontId="1" fillId="0" borderId="0"/>
  </cellStyleXfs>
  <cellXfs count="11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4" fillId="0" borderId="0" xfId="0" applyFont="1" applyAlignment="1">
      <alignment horizontal="left"/>
    </xf>
    <xf numFmtId="4" fontId="4" fillId="0" borderId="0" xfId="0" applyNumberFormat="1" applyFont="1"/>
    <xf numFmtId="0" fontId="5" fillId="0" borderId="10" xfId="0" applyFont="1" applyBorder="1" applyAlignment="1">
      <alignment horizontal="left"/>
    </xf>
    <xf numFmtId="0" fontId="5" fillId="0" borderId="10" xfId="0" applyFont="1" applyBorder="1"/>
    <xf numFmtId="0" fontId="5" fillId="0" borderId="0" xfId="0" applyFont="1" applyBorder="1"/>
    <xf numFmtId="0" fontId="5" fillId="0" borderId="11" xfId="0" applyFont="1" applyBorder="1"/>
    <xf numFmtId="4" fontId="5" fillId="0" borderId="10" xfId="0" applyNumberFormat="1" applyFont="1" applyFill="1" applyBorder="1"/>
    <xf numFmtId="0" fontId="8" fillId="0" borderId="0" xfId="0" applyFont="1"/>
    <xf numFmtId="43" fontId="0" fillId="0" borderId="0" xfId="43" applyFont="1"/>
    <xf numFmtId="43" fontId="8" fillId="0" borderId="0" xfId="43" applyFont="1"/>
    <xf numFmtId="43" fontId="0" fillId="0" borderId="0" xfId="0" applyNumberFormat="1"/>
    <xf numFmtId="0" fontId="5" fillId="0" borderId="0" xfId="0" applyFont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/>
    <xf numFmtId="4" fontId="4" fillId="24" borderId="10" xfId="0" applyNumberFormat="1" applyFont="1" applyFill="1" applyBorder="1"/>
    <xf numFmtId="0" fontId="4" fillId="0" borderId="14" xfId="0" applyFont="1" applyBorder="1"/>
    <xf numFmtId="4" fontId="4" fillId="0" borderId="15" xfId="0" applyNumberFormat="1" applyFont="1" applyBorder="1"/>
    <xf numFmtId="0" fontId="2" fillId="0" borderId="0" xfId="0" applyFont="1" applyAlignment="1">
      <alignment horizontal="center"/>
    </xf>
    <xf numFmtId="43" fontId="8" fillId="0" borderId="0" xfId="0" applyNumberFormat="1" applyFont="1"/>
    <xf numFmtId="4" fontId="5" fillId="0" borderId="0" xfId="0" applyNumberFormat="1" applyFont="1" applyFill="1" applyBorder="1"/>
    <xf numFmtId="0" fontId="27" fillId="0" borderId="0" xfId="0" applyFont="1"/>
    <xf numFmtId="0" fontId="27" fillId="0" borderId="11" xfId="0" applyFont="1" applyBorder="1"/>
    <xf numFmtId="10" fontId="5" fillId="0" borderId="0" xfId="39" applyNumberFormat="1" applyFont="1"/>
    <xf numFmtId="10" fontId="5" fillId="0" borderId="0" xfId="39" applyNumberFormat="1" applyFont="1" applyFill="1" applyBorder="1"/>
    <xf numFmtId="10" fontId="5" fillId="0" borderId="0" xfId="39" applyNumberFormat="1" applyFont="1" applyFill="1"/>
    <xf numFmtId="0" fontId="26" fillId="0" borderId="0" xfId="0" applyFont="1"/>
    <xf numFmtId="4" fontId="4" fillId="0" borderId="0" xfId="0" applyNumberFormat="1" applyFont="1" applyBorder="1" applyAlignment="1">
      <alignment horizontal="center" vertical="center" wrapText="1"/>
    </xf>
    <xf numFmtId="4" fontId="30" fillId="0" borderId="0" xfId="0" applyNumberFormat="1" applyFont="1" applyFill="1" applyBorder="1"/>
    <xf numFmtId="4" fontId="31" fillId="0" borderId="0" xfId="0" applyNumberFormat="1" applyFont="1" applyFill="1" applyBorder="1"/>
    <xf numFmtId="4" fontId="4" fillId="24" borderId="12" xfId="0" applyNumberFormat="1" applyFont="1" applyFill="1" applyBorder="1"/>
    <xf numFmtId="4" fontId="4" fillId="24" borderId="16" xfId="0" applyNumberFormat="1" applyFont="1" applyFill="1" applyBorder="1"/>
    <xf numFmtId="0" fontId="4" fillId="0" borderId="0" xfId="0" applyFont="1" applyAlignment="1">
      <alignment horizontal="center"/>
    </xf>
    <xf numFmtId="4" fontId="32" fillId="0" borderId="0" xfId="0" applyNumberFormat="1" applyFont="1" applyFill="1" applyBorder="1"/>
    <xf numFmtId="4" fontId="29" fillId="0" borderId="0" xfId="0" applyNumberFormat="1" applyFont="1" applyFill="1" applyBorder="1"/>
    <xf numFmtId="4" fontId="28" fillId="0" borderId="0" xfId="0" applyNumberFormat="1" applyFont="1" applyFill="1" applyBorder="1"/>
    <xf numFmtId="4" fontId="4" fillId="0" borderId="0" xfId="0" applyNumberFormat="1" applyFont="1" applyFill="1" applyBorder="1"/>
    <xf numFmtId="4" fontId="5" fillId="0" borderId="10" xfId="0" applyNumberFormat="1" applyFont="1" applyBorder="1"/>
    <xf numFmtId="10" fontId="4" fillId="0" borderId="0" xfId="39" applyNumberFormat="1" applyFont="1" applyAlignment="1">
      <alignment horizontal="center"/>
    </xf>
    <xf numFmtId="4" fontId="5" fillId="0" borderId="13" xfId="0" applyNumberFormat="1" applyFont="1" applyFill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Fill="1"/>
    <xf numFmtId="0" fontId="3" fillId="0" borderId="0" xfId="0" applyFont="1" applyAlignment="1">
      <alignment horizontal="center"/>
    </xf>
    <xf numFmtId="0" fontId="34" fillId="0" borderId="0" xfId="0" applyFont="1"/>
    <xf numFmtId="0" fontId="0" fillId="0" borderId="0" xfId="0" applyAlignment="1"/>
    <xf numFmtId="0" fontId="1" fillId="0" borderId="0" xfId="0" applyFont="1"/>
    <xf numFmtId="0" fontId="3" fillId="0" borderId="0" xfId="0" applyFont="1" applyAlignment="1"/>
    <xf numFmtId="0" fontId="35" fillId="0" borderId="0" xfId="0" applyFont="1"/>
    <xf numFmtId="0" fontId="36" fillId="0" borderId="0" xfId="0" applyFont="1"/>
    <xf numFmtId="4" fontId="38" fillId="0" borderId="0" xfId="0" applyNumberFormat="1" applyFont="1"/>
    <xf numFmtId="0" fontId="39" fillId="0" borderId="0" xfId="0" applyFont="1" applyAlignment="1">
      <alignment horizontal="center"/>
    </xf>
    <xf numFmtId="4" fontId="38" fillId="0" borderId="0" xfId="0" applyNumberFormat="1" applyFont="1" applyBorder="1" applyAlignment="1">
      <alignment horizontal="center" vertical="center" wrapText="1"/>
    </xf>
    <xf numFmtId="0" fontId="37" fillId="0" borderId="0" xfId="0" applyFont="1"/>
    <xf numFmtId="4" fontId="37" fillId="0" borderId="0" xfId="0" applyNumberFormat="1" applyFont="1"/>
    <xf numFmtId="0" fontId="38" fillId="0" borderId="0" xfId="0" applyFont="1"/>
    <xf numFmtId="0" fontId="37" fillId="25" borderId="0" xfId="0" applyFont="1" applyFill="1"/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7" fillId="0" borderId="0" xfId="0" quotePrefix="1" applyFont="1" applyAlignment="1">
      <alignment horizontal="left"/>
    </xf>
    <xf numFmtId="0" fontId="38" fillId="24" borderId="10" xfId="0" applyFont="1" applyFill="1" applyBorder="1" applyAlignment="1">
      <alignment horizontal="left"/>
    </xf>
    <xf numFmtId="0" fontId="38" fillId="24" borderId="10" xfId="0" applyFont="1" applyFill="1" applyBorder="1"/>
    <xf numFmtId="0" fontId="38" fillId="0" borderId="10" xfId="0" applyFont="1" applyBorder="1" applyAlignment="1">
      <alignment horizontal="left"/>
    </xf>
    <xf numFmtId="0" fontId="38" fillId="0" borderId="10" xfId="0" applyFont="1" applyBorder="1"/>
    <xf numFmtId="0" fontId="37" fillId="0" borderId="10" xfId="0" applyFont="1" applyBorder="1" applyAlignment="1">
      <alignment horizontal="left"/>
    </xf>
    <xf numFmtId="0" fontId="37" fillId="0" borderId="10" xfId="0" applyFont="1" applyBorder="1"/>
    <xf numFmtId="0" fontId="37" fillId="0" borderId="0" xfId="0" applyFont="1" applyAlignment="1">
      <alignment horizontal="left"/>
    </xf>
    <xf numFmtId="0" fontId="38" fillId="0" borderId="18" xfId="0" applyFont="1" applyFill="1" applyBorder="1" applyAlignment="1">
      <alignment horizontal="left"/>
    </xf>
    <xf numFmtId="0" fontId="37" fillId="0" borderId="18" xfId="0" applyFont="1" applyFill="1" applyBorder="1"/>
    <xf numFmtId="0" fontId="37" fillId="0" borderId="0" xfId="0" applyFont="1" applyBorder="1" applyAlignment="1">
      <alignment horizontal="left"/>
    </xf>
    <xf numFmtId="0" fontId="37" fillId="0" borderId="0" xfId="0" applyFont="1" applyBorder="1"/>
    <xf numFmtId="0" fontId="37" fillId="0" borderId="17" xfId="0" applyFont="1" applyBorder="1" applyAlignment="1">
      <alignment horizontal="left"/>
    </xf>
    <xf numFmtId="0" fontId="37" fillId="0" borderId="17" xfId="0" applyFont="1" applyBorder="1"/>
    <xf numFmtId="0" fontId="38" fillId="0" borderId="0" xfId="0" applyFont="1" applyBorder="1" applyAlignment="1">
      <alignment horizontal="left"/>
    </xf>
    <xf numFmtId="0" fontId="38" fillId="26" borderId="10" xfId="0" applyFont="1" applyFill="1" applyBorder="1" applyAlignment="1">
      <alignment horizontal="left"/>
    </xf>
    <xf numFmtId="0" fontId="38" fillId="26" borderId="10" xfId="0" applyFont="1" applyFill="1" applyBorder="1"/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/>
    <xf numFmtId="0" fontId="37" fillId="0" borderId="10" xfId="0" applyFont="1" applyFill="1" applyBorder="1" applyAlignment="1">
      <alignment horizontal="left"/>
    </xf>
    <xf numFmtId="0" fontId="37" fillId="0" borderId="10" xfId="0" applyFont="1" applyFill="1" applyBorder="1"/>
    <xf numFmtId="0" fontId="38" fillId="0" borderId="10" xfId="0" applyFont="1" applyFill="1" applyBorder="1" applyAlignment="1">
      <alignment horizontal="left"/>
    </xf>
    <xf numFmtId="0" fontId="38" fillId="0" borderId="10" xfId="0" applyFont="1" applyFill="1" applyBorder="1"/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/>
    <xf numFmtId="4" fontId="37" fillId="25" borderId="0" xfId="0" applyNumberFormat="1" applyFont="1" applyFill="1"/>
    <xf numFmtId="0" fontId="38" fillId="0" borderId="14" xfId="0" applyFont="1" applyBorder="1"/>
    <xf numFmtId="4" fontId="4" fillId="0" borderId="10" xfId="0" applyNumberFormat="1" applyFont="1" applyFill="1" applyBorder="1"/>
    <xf numFmtId="4" fontId="4" fillId="24" borderId="0" xfId="0" applyNumberFormat="1" applyFont="1" applyFill="1" applyBorder="1"/>
    <xf numFmtId="4" fontId="5" fillId="0" borderId="0" xfId="0" applyNumberFormat="1" applyFont="1" applyBorder="1"/>
    <xf numFmtId="4" fontId="4" fillId="0" borderId="10" xfId="0" applyNumberFormat="1" applyFont="1" applyBorder="1"/>
    <xf numFmtId="4" fontId="5" fillId="0" borderId="17" xfId="0" applyNumberFormat="1" applyFont="1" applyBorder="1"/>
    <xf numFmtId="4" fontId="4" fillId="0" borderId="0" xfId="0" applyNumberFormat="1" applyFont="1" applyBorder="1"/>
    <xf numFmtId="4" fontId="4" fillId="26" borderId="10" xfId="0" applyNumberFormat="1" applyFont="1" applyFill="1" applyBorder="1"/>
    <xf numFmtId="0" fontId="5" fillId="25" borderId="0" xfId="0" applyFont="1" applyFill="1"/>
    <xf numFmtId="0" fontId="3" fillId="0" borderId="0" xfId="0" applyFont="1" applyAlignment="1">
      <alignment horizontal="center"/>
    </xf>
    <xf numFmtId="0" fontId="40" fillId="0" borderId="0" xfId="0" applyFont="1"/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te" xfId="37"/>
    <cellStyle name="Obično 2" xfId="44"/>
    <cellStyle name="Obično 3" xfId="45"/>
    <cellStyle name="Output" xfId="38"/>
    <cellStyle name="Postotak" xfId="39" builtinId="5"/>
    <cellStyle name="Title" xfId="40"/>
    <cellStyle name="Total" xfId="41"/>
    <cellStyle name="Warning Text" xfId="42"/>
    <cellStyle name="Zarez" xfId="4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</xdr:col>
      <xdr:colOff>316865</xdr:colOff>
      <xdr:row>5</xdr:row>
      <xdr:rowOff>104775</xdr:rowOff>
    </xdr:to>
    <xdr:pic>
      <xdr:nvPicPr>
        <xdr:cNvPr id="2" name="Slika 1" descr="C:\Users\Korisnik\Desktop\os_Rivarela_logo_a.png"/>
        <xdr:cNvPicPr/>
      </xdr:nvPicPr>
      <xdr:blipFill>
        <a:blip xmlns:r="http://schemas.openxmlformats.org/officeDocument/2006/relationships" r:embed="rId1" cstate="print"/>
        <a:srcRect b="19528"/>
        <a:stretch>
          <a:fillRect/>
        </a:stretch>
      </xdr:blipFill>
      <xdr:spPr bwMode="auto">
        <a:xfrm>
          <a:off x="238125" y="85725"/>
          <a:ext cx="92646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19050</xdr:rowOff>
    </xdr:from>
    <xdr:to>
      <xdr:col>1</xdr:col>
      <xdr:colOff>1200150</xdr:colOff>
      <xdr:row>6</xdr:row>
      <xdr:rowOff>85725</xdr:rowOff>
    </xdr:to>
    <xdr:pic>
      <xdr:nvPicPr>
        <xdr:cNvPr id="2" name="Slika 1" descr="C:\Users\Korisnik\Desktop\os_Rivarela_logo_a.png"/>
        <xdr:cNvPicPr/>
      </xdr:nvPicPr>
      <xdr:blipFill>
        <a:blip xmlns:r="http://schemas.openxmlformats.org/officeDocument/2006/relationships" r:embed="rId1" cstate="print"/>
        <a:srcRect b="19528"/>
        <a:stretch>
          <a:fillRect/>
        </a:stretch>
      </xdr:blipFill>
      <xdr:spPr bwMode="auto">
        <a:xfrm>
          <a:off x="371475" y="19050"/>
          <a:ext cx="14001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workbookViewId="0">
      <selection activeCell="O30" sqref="O30"/>
    </sheetView>
  </sheetViews>
  <sheetFormatPr defaultRowHeight="12.75" x14ac:dyDescent="0.2"/>
  <cols>
    <col min="1" max="1" width="3.5703125" customWidth="1"/>
    <col min="6" max="8" width="17.7109375" customWidth="1"/>
  </cols>
  <sheetData>
    <row r="1" spans="1:8" ht="15.75" customHeight="1" x14ac:dyDescent="0.2">
      <c r="E1" s="58" t="s">
        <v>162</v>
      </c>
    </row>
    <row r="2" spans="1:8" ht="15.75" customHeight="1" x14ac:dyDescent="0.2">
      <c r="E2" s="58" t="s">
        <v>163</v>
      </c>
    </row>
    <row r="3" spans="1:8" ht="15.75" customHeight="1" x14ac:dyDescent="0.2">
      <c r="E3" s="58" t="s">
        <v>164</v>
      </c>
    </row>
    <row r="4" spans="1:8" ht="15.75" customHeight="1" x14ac:dyDescent="0.2">
      <c r="E4" s="58" t="s">
        <v>165</v>
      </c>
    </row>
    <row r="5" spans="1:8" ht="15.75" customHeight="1" x14ac:dyDescent="0.2">
      <c r="E5" s="58" t="s">
        <v>166</v>
      </c>
    </row>
    <row r="6" spans="1:8" ht="15.75" customHeight="1" x14ac:dyDescent="0.2">
      <c r="E6" s="58" t="s">
        <v>167</v>
      </c>
    </row>
    <row r="7" spans="1:8" x14ac:dyDescent="0.2">
      <c r="E7" s="54"/>
    </row>
    <row r="9" spans="1:8" x14ac:dyDescent="0.2">
      <c r="A9" s="56" t="s">
        <v>217</v>
      </c>
    </row>
    <row r="10" spans="1:8" x14ac:dyDescent="0.2">
      <c r="A10" s="56" t="s">
        <v>203</v>
      </c>
    </row>
    <row r="11" spans="1:8" x14ac:dyDescent="0.2">
      <c r="A11" s="56" t="s">
        <v>205</v>
      </c>
    </row>
    <row r="14" spans="1:8" ht="20.25" x14ac:dyDescent="0.3">
      <c r="A14" s="107" t="s">
        <v>212</v>
      </c>
      <c r="B14" s="107"/>
      <c r="C14" s="107"/>
      <c r="D14" s="107"/>
      <c r="E14" s="107"/>
      <c r="F14" s="107"/>
      <c r="G14" s="107"/>
      <c r="H14" s="107"/>
    </row>
    <row r="15" spans="1:8" ht="20.25" x14ac:dyDescent="0.3">
      <c r="A15" s="107" t="s">
        <v>216</v>
      </c>
      <c r="B15" s="107"/>
      <c r="C15" s="107"/>
      <c r="D15" s="107"/>
      <c r="E15" s="107"/>
      <c r="F15" s="107"/>
      <c r="G15" s="107"/>
      <c r="H15" s="107"/>
    </row>
    <row r="16" spans="1:8" ht="20.25" x14ac:dyDescent="0.3">
      <c r="A16" s="107"/>
      <c r="B16" s="107"/>
      <c r="C16" s="107"/>
      <c r="D16" s="107"/>
      <c r="E16" s="107"/>
      <c r="F16" s="107"/>
      <c r="G16" s="107"/>
      <c r="H16" s="107"/>
    </row>
    <row r="17" spans="1:15" s="15" customFormat="1" x14ac:dyDescent="0.2">
      <c r="A17" s="25"/>
      <c r="B17" s="25"/>
      <c r="C17" s="25"/>
      <c r="D17" s="25"/>
      <c r="E17" s="25"/>
      <c r="F17" s="25"/>
      <c r="G17" s="25"/>
      <c r="H17" s="25"/>
    </row>
    <row r="18" spans="1:15" ht="20.25" customHeight="1" x14ac:dyDescent="0.3">
      <c r="A18" s="107" t="s">
        <v>96</v>
      </c>
      <c r="B18" s="107"/>
      <c r="C18" s="107"/>
      <c r="D18" s="107"/>
      <c r="E18" s="107"/>
      <c r="F18" s="107"/>
      <c r="G18" s="107"/>
      <c r="H18" s="107"/>
    </row>
    <row r="21" spans="1:15" x14ac:dyDescent="0.2">
      <c r="F21" s="47" t="s">
        <v>213</v>
      </c>
      <c r="G21" s="108" t="s">
        <v>67</v>
      </c>
      <c r="H21" s="108"/>
    </row>
    <row r="22" spans="1:15" x14ac:dyDescent="0.2">
      <c r="F22" s="47"/>
      <c r="G22" s="47" t="s">
        <v>191</v>
      </c>
      <c r="H22" s="47" t="s">
        <v>214</v>
      </c>
    </row>
    <row r="23" spans="1:15" ht="8.25" customHeight="1" x14ac:dyDescent="0.2">
      <c r="F23" s="33"/>
    </row>
    <row r="24" spans="1:15" x14ac:dyDescent="0.2">
      <c r="A24" t="s">
        <v>31</v>
      </c>
      <c r="B24" t="s">
        <v>57</v>
      </c>
      <c r="F24" s="26">
        <f t="shared" ref="F24:H24" si="0">SUM(F25:F26)</f>
        <v>8503716.3800000008</v>
      </c>
      <c r="G24" s="18">
        <f t="shared" si="0"/>
        <v>8503716.3800000008</v>
      </c>
      <c r="H24" s="18">
        <f t="shared" si="0"/>
        <v>8503716.3800000008</v>
      </c>
    </row>
    <row r="25" spans="1:15" x14ac:dyDescent="0.2">
      <c r="A25" t="s">
        <v>32</v>
      </c>
      <c r="B25" t="s">
        <v>3</v>
      </c>
      <c r="F25" s="17">
        <f>PRIHODI!C26</f>
        <v>8503716.3800000008</v>
      </c>
      <c r="G25" s="17">
        <f>PRIHODI!D26</f>
        <v>8503716.3800000008</v>
      </c>
      <c r="H25" s="17">
        <f>PRIHODI!E26</f>
        <v>8503716.3800000008</v>
      </c>
    </row>
    <row r="26" spans="1:15" x14ac:dyDescent="0.2">
      <c r="A26" t="s">
        <v>33</v>
      </c>
      <c r="B26" t="s">
        <v>58</v>
      </c>
      <c r="F26" s="17">
        <v>0</v>
      </c>
      <c r="G26" s="16">
        <v>0</v>
      </c>
      <c r="H26" s="16">
        <v>0</v>
      </c>
    </row>
    <row r="27" spans="1:15" x14ac:dyDescent="0.2">
      <c r="A27" t="s">
        <v>34</v>
      </c>
      <c r="B27" t="s">
        <v>59</v>
      </c>
      <c r="F27" s="26">
        <f t="shared" ref="F27:H27" si="1">SUM(F28:F29)</f>
        <v>8503716.379999999</v>
      </c>
      <c r="G27" s="18">
        <f t="shared" si="1"/>
        <v>8503716.379999999</v>
      </c>
      <c r="H27" s="18">
        <f t="shared" si="1"/>
        <v>8503716.379999999</v>
      </c>
    </row>
    <row r="28" spans="1:15" x14ac:dyDescent="0.2">
      <c r="A28" t="s">
        <v>35</v>
      </c>
      <c r="B28" t="s">
        <v>14</v>
      </c>
      <c r="F28" s="17">
        <f>RASHODI!D446-OPĆI!F29</f>
        <v>8471116.379999999</v>
      </c>
      <c r="G28" s="17">
        <f>RASHODI!E446-RASHODI!E275-RASHODI!E420</f>
        <v>8479116.379999999</v>
      </c>
      <c r="H28" s="17">
        <f>RASHODI!F446-RASHODI!F275-RASHODI!F420</f>
        <v>8479116.379999999</v>
      </c>
    </row>
    <row r="29" spans="1:15" x14ac:dyDescent="0.2">
      <c r="A29" t="s">
        <v>36</v>
      </c>
      <c r="B29" t="s">
        <v>60</v>
      </c>
      <c r="F29" s="17">
        <f>RASHODI!D275+RASHODI!D351+RASHODI!D420+RASHODI!D202+RASHODI!D209+RASHODI!D196+RASHODI!D215+RASHODI!D222</f>
        <v>32600</v>
      </c>
      <c r="G29" s="17">
        <f>RASHODI!E275+RASHODI!E420</f>
        <v>24600</v>
      </c>
      <c r="H29" s="17">
        <f>+RASHODI!F275+RASHODI!F420</f>
        <v>24600</v>
      </c>
    </row>
    <row r="30" spans="1:15" x14ac:dyDescent="0.2">
      <c r="A30" t="s">
        <v>37</v>
      </c>
      <c r="B30" t="s">
        <v>61</v>
      </c>
      <c r="F30" s="17">
        <f t="shared" ref="F30:H30" si="2">F24-F27</f>
        <v>0</v>
      </c>
      <c r="G30" s="16">
        <f t="shared" si="2"/>
        <v>0</v>
      </c>
      <c r="H30" s="16">
        <f t="shared" si="2"/>
        <v>0</v>
      </c>
      <c r="J30" s="56"/>
      <c r="O30" s="56"/>
    </row>
    <row r="31" spans="1:15" x14ac:dyDescent="0.2">
      <c r="A31" t="s">
        <v>38</v>
      </c>
      <c r="B31" t="s">
        <v>110</v>
      </c>
      <c r="F31" s="17">
        <v>267032.46000000002</v>
      </c>
      <c r="G31" s="17">
        <v>267032.46000000002</v>
      </c>
      <c r="H31" s="17">
        <v>267032.46000000002</v>
      </c>
    </row>
    <row r="32" spans="1:15" x14ac:dyDescent="0.2">
      <c r="A32" s="56" t="s">
        <v>39</v>
      </c>
      <c r="B32" s="56" t="s">
        <v>200</v>
      </c>
      <c r="F32" s="17">
        <f>SUM(F30:F31)</f>
        <v>267032.46000000002</v>
      </c>
      <c r="G32" s="17">
        <f>SUM(G30:G31)</f>
        <v>267032.46000000002</v>
      </c>
      <c r="H32" s="17">
        <f>SUM(H30:H31)</f>
        <v>267032.46000000002</v>
      </c>
    </row>
    <row r="33" spans="1:8" hidden="1" x14ac:dyDescent="0.2">
      <c r="A33" t="s">
        <v>38</v>
      </c>
      <c r="B33" t="s">
        <v>62</v>
      </c>
      <c r="F33" s="17"/>
      <c r="G33" s="16">
        <v>0</v>
      </c>
      <c r="H33" s="16">
        <v>0</v>
      </c>
    </row>
    <row r="34" spans="1:8" hidden="1" x14ac:dyDescent="0.2">
      <c r="F34" s="16"/>
      <c r="G34" s="16"/>
      <c r="H34" s="16"/>
    </row>
    <row r="35" spans="1:8" hidden="1" x14ac:dyDescent="0.2">
      <c r="F35" s="16"/>
      <c r="G35" s="16"/>
      <c r="H35" s="16"/>
    </row>
    <row r="36" spans="1:8" hidden="1" x14ac:dyDescent="0.2">
      <c r="A36" t="s">
        <v>39</v>
      </c>
      <c r="B36" t="s">
        <v>63</v>
      </c>
      <c r="F36" s="16"/>
      <c r="G36" s="16"/>
      <c r="H36" s="16"/>
    </row>
    <row r="37" spans="1:8" hidden="1" x14ac:dyDescent="0.2">
      <c r="A37" t="s">
        <v>40</v>
      </c>
      <c r="B37" t="s">
        <v>64</v>
      </c>
      <c r="F37" s="16"/>
      <c r="G37" s="16"/>
      <c r="H37" s="16"/>
    </row>
    <row r="38" spans="1:8" hidden="1" x14ac:dyDescent="0.2">
      <c r="A38" t="s">
        <v>41</v>
      </c>
      <c r="B38" t="s">
        <v>65</v>
      </c>
      <c r="F38" s="16"/>
      <c r="G38" s="16"/>
      <c r="H38" s="16"/>
    </row>
    <row r="39" spans="1:8" hidden="1" x14ac:dyDescent="0.2">
      <c r="F39" s="16"/>
      <c r="G39" s="16"/>
      <c r="H39" s="16"/>
    </row>
    <row r="40" spans="1:8" hidden="1" x14ac:dyDescent="0.2">
      <c r="A40" t="s">
        <v>42</v>
      </c>
      <c r="B40" t="s">
        <v>66</v>
      </c>
      <c r="F40" s="16"/>
      <c r="G40" s="16"/>
      <c r="H40" s="16"/>
    </row>
    <row r="53" spans="7:7" ht="14.25" x14ac:dyDescent="0.2">
      <c r="G53" s="48" t="s">
        <v>139</v>
      </c>
    </row>
    <row r="54" spans="7:7" ht="14.25" x14ac:dyDescent="0.2">
      <c r="G54" s="48" t="s">
        <v>138</v>
      </c>
    </row>
  </sheetData>
  <mergeCells count="5">
    <mergeCell ref="A14:H14"/>
    <mergeCell ref="A15:H15"/>
    <mergeCell ref="A18:H18"/>
    <mergeCell ref="A16:H16"/>
    <mergeCell ref="G21:H21"/>
  </mergeCells>
  <pageMargins left="0.62992125984251968" right="0.39370078740157483" top="0.74803149606299213" bottom="0.74803149606299213" header="0.31496062992125984" footer="0.31496062992125984"/>
  <pageSetup paperSize="9" orientation="portrait" r:id="rId1"/>
  <headerFooter>
    <oddFooter>&amp;CStranica &amp;P od 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Normal="100" workbookViewId="0">
      <selection activeCell="H47" sqref="H40:H47"/>
    </sheetView>
  </sheetViews>
  <sheetFormatPr defaultRowHeight="12.75" x14ac:dyDescent="0.2"/>
  <cols>
    <col min="1" max="1" width="8.5703125" customWidth="1"/>
    <col min="2" max="2" width="56.42578125" customWidth="1"/>
    <col min="3" max="3" width="17.85546875" style="56" customWidth="1"/>
    <col min="4" max="5" width="17.85546875" customWidth="1"/>
    <col min="7" max="7" width="12.28515625" bestFit="1" customWidth="1"/>
    <col min="8" max="8" width="13.140625" bestFit="1" customWidth="1"/>
    <col min="9" max="9" width="10.140625" bestFit="1" customWidth="1"/>
  </cols>
  <sheetData>
    <row r="1" spans="1:5" ht="17.25" customHeight="1" x14ac:dyDescent="0.2">
      <c r="B1" s="59" t="s">
        <v>174</v>
      </c>
      <c r="E1" s="55"/>
    </row>
    <row r="2" spans="1:5" ht="17.25" customHeight="1" x14ac:dyDescent="0.2">
      <c r="B2" s="59" t="s">
        <v>173</v>
      </c>
      <c r="E2" s="55"/>
    </row>
    <row r="3" spans="1:5" ht="17.25" customHeight="1" x14ac:dyDescent="0.2">
      <c r="B3" s="59" t="s">
        <v>172</v>
      </c>
      <c r="E3" s="55"/>
    </row>
    <row r="4" spans="1:5" ht="17.25" customHeight="1" x14ac:dyDescent="0.2">
      <c r="B4" s="59" t="s">
        <v>170</v>
      </c>
      <c r="E4" s="55"/>
    </row>
    <row r="5" spans="1:5" ht="17.25" customHeight="1" x14ac:dyDescent="0.2">
      <c r="B5" s="59" t="s">
        <v>171</v>
      </c>
      <c r="E5" s="55"/>
    </row>
    <row r="6" spans="1:5" ht="17.25" customHeight="1" x14ac:dyDescent="0.2">
      <c r="B6" s="59" t="s">
        <v>169</v>
      </c>
      <c r="E6" s="55"/>
    </row>
    <row r="7" spans="1:5" x14ac:dyDescent="0.2">
      <c r="D7" s="54"/>
      <c r="E7" s="55"/>
    </row>
    <row r="8" spans="1:5" x14ac:dyDescent="0.2">
      <c r="D8" s="54"/>
      <c r="E8" s="55"/>
    </row>
    <row r="10" spans="1:5" x14ac:dyDescent="0.2">
      <c r="A10" s="56" t="s">
        <v>217</v>
      </c>
    </row>
    <row r="11" spans="1:5" x14ac:dyDescent="0.2">
      <c r="A11" s="56" t="s">
        <v>204</v>
      </c>
    </row>
    <row r="12" spans="1:5" x14ac:dyDescent="0.2">
      <c r="A12" s="56" t="s">
        <v>205</v>
      </c>
    </row>
    <row r="13" spans="1:5" x14ac:dyDescent="0.2">
      <c r="A13" s="56"/>
    </row>
    <row r="14" spans="1:5" x14ac:dyDescent="0.2">
      <c r="A14" s="56"/>
    </row>
    <row r="15" spans="1:5" x14ac:dyDescent="0.2">
      <c r="A15" s="56"/>
    </row>
    <row r="16" spans="1:5" x14ac:dyDescent="0.2">
      <c r="A16" s="56"/>
    </row>
    <row r="17" spans="1:8" s="2" customFormat="1" ht="20.25" x14ac:dyDescent="0.3">
      <c r="A17" s="107" t="s">
        <v>212</v>
      </c>
      <c r="B17" s="107"/>
      <c r="C17" s="107"/>
      <c r="D17" s="107"/>
      <c r="E17" s="107"/>
    </row>
    <row r="18" spans="1:8" s="2" customFormat="1" ht="20.25" x14ac:dyDescent="0.3">
      <c r="A18" s="107" t="s">
        <v>0</v>
      </c>
      <c r="B18" s="107"/>
      <c r="C18" s="107"/>
      <c r="D18" s="107"/>
      <c r="E18" s="107"/>
    </row>
    <row r="19" spans="1:8" s="2" customFormat="1" ht="20.25" x14ac:dyDescent="0.3">
      <c r="A19" s="107"/>
      <c r="B19" s="107"/>
      <c r="C19" s="107"/>
      <c r="D19" s="107"/>
      <c r="E19" s="107"/>
      <c r="F19" s="107"/>
      <c r="G19" s="51"/>
      <c r="H19" s="51"/>
    </row>
    <row r="20" spans="1:8" s="2" customFormat="1" ht="20.25" x14ac:dyDescent="0.3">
      <c r="A20" s="53"/>
      <c r="B20" s="53"/>
      <c r="C20" s="104"/>
      <c r="D20" s="53"/>
      <c r="E20" s="53"/>
      <c r="F20" s="53"/>
      <c r="G20" s="53"/>
      <c r="H20" s="53"/>
    </row>
    <row r="21" spans="1:8" s="2" customFormat="1" ht="20.25" x14ac:dyDescent="0.3">
      <c r="A21" s="107" t="s">
        <v>168</v>
      </c>
      <c r="B21" s="107"/>
      <c r="C21" s="107"/>
      <c r="D21" s="107"/>
      <c r="E21" s="107"/>
      <c r="F21" s="57"/>
      <c r="G21" s="57"/>
      <c r="H21" s="57"/>
    </row>
    <row r="22" spans="1:8" s="2" customFormat="1" ht="20.25" x14ac:dyDescent="0.3">
      <c r="A22" s="107"/>
      <c r="B22" s="107"/>
    </row>
    <row r="23" spans="1:8" s="3" customFormat="1" ht="15" x14ac:dyDescent="0.25">
      <c r="C23" s="34" t="s">
        <v>206</v>
      </c>
      <c r="D23" s="39" t="s">
        <v>103</v>
      </c>
      <c r="E23" s="39" t="s">
        <v>103</v>
      </c>
    </row>
    <row r="24" spans="1:8" s="3" customFormat="1" ht="15" x14ac:dyDescent="0.25">
      <c r="A24" s="4" t="s">
        <v>1</v>
      </c>
      <c r="B24" s="4" t="s">
        <v>2</v>
      </c>
      <c r="C24" s="34"/>
      <c r="D24" s="34" t="s">
        <v>190</v>
      </c>
      <c r="E24" s="34" t="s">
        <v>215</v>
      </c>
    </row>
    <row r="25" spans="1:8" s="5" customFormat="1" ht="15" x14ac:dyDescent="0.25">
      <c r="C25" s="45"/>
      <c r="D25" s="30"/>
      <c r="E25" s="30"/>
    </row>
    <row r="26" spans="1:8" s="5" customFormat="1" ht="15" x14ac:dyDescent="0.25">
      <c r="A26" s="8">
        <v>6</v>
      </c>
      <c r="B26" s="3" t="s">
        <v>3</v>
      </c>
      <c r="C26" s="9">
        <f t="shared" ref="C26:E26" si="0">C28+C36+C40+C52+C56</f>
        <v>8503716.3800000008</v>
      </c>
      <c r="D26" s="9">
        <f t="shared" si="0"/>
        <v>8503716.3800000008</v>
      </c>
      <c r="E26" s="9">
        <f t="shared" si="0"/>
        <v>8503716.3800000008</v>
      </c>
      <c r="G26" s="7"/>
    </row>
    <row r="27" spans="1:8" s="5" customFormat="1" ht="14.25" x14ac:dyDescent="0.2">
      <c r="A27" s="6"/>
      <c r="C27" s="30"/>
      <c r="D27" s="30"/>
      <c r="E27" s="30"/>
    </row>
    <row r="28" spans="1:8" s="5" customFormat="1" ht="15" x14ac:dyDescent="0.25">
      <c r="A28" s="20">
        <v>63</v>
      </c>
      <c r="B28" s="21" t="s">
        <v>105</v>
      </c>
      <c r="C28" s="22">
        <f>SUM(C29:C34)</f>
        <v>6905716</v>
      </c>
      <c r="D28" s="43">
        <f>C28</f>
        <v>6905716</v>
      </c>
      <c r="E28" s="43">
        <f>D28</f>
        <v>6905716</v>
      </c>
    </row>
    <row r="29" spans="1:8" s="52" customFormat="1" ht="14.25" x14ac:dyDescent="0.2">
      <c r="A29" s="49">
        <v>634</v>
      </c>
      <c r="B29" s="50" t="s">
        <v>160</v>
      </c>
      <c r="C29" s="14">
        <f>RASHODI!D390</f>
        <v>10062</v>
      </c>
      <c r="D29" s="27"/>
      <c r="E29" s="27"/>
    </row>
    <row r="30" spans="1:8" s="5" customFormat="1" ht="14.25" x14ac:dyDescent="0.2">
      <c r="A30" s="10" t="s">
        <v>111</v>
      </c>
      <c r="B30" s="11" t="s">
        <v>112</v>
      </c>
      <c r="C30" s="14">
        <f>RASHODI!D109+RASHODI!D120+RASHODI!D139+RASHODI!D146+RASHODI!D162+RASHODI!D154+RASHODI!D170+RASHODI!D190+RASHODI!D215+RASHODI!D222+RASHODI!D229+RASHODI!D202+RASHODI!D300+RASHODI!D382+RASHODI!D431</f>
        <v>629000</v>
      </c>
      <c r="D30" s="36"/>
      <c r="E30" s="36"/>
    </row>
    <row r="31" spans="1:8" s="5" customFormat="1" ht="14.25" x14ac:dyDescent="0.2">
      <c r="A31" s="10" t="s">
        <v>111</v>
      </c>
      <c r="B31" s="11" t="s">
        <v>175</v>
      </c>
      <c r="C31" s="14">
        <f>RASHODI!D12+RASHODI!D76+RASHODI!D129+RASHODI!D132+RASHODI!D376</f>
        <v>5946800</v>
      </c>
      <c r="D31" s="40"/>
      <c r="E31" s="40"/>
    </row>
    <row r="32" spans="1:8" s="5" customFormat="1" ht="14.25" hidden="1" x14ac:dyDescent="0.2">
      <c r="A32" s="10">
        <v>633</v>
      </c>
      <c r="B32" s="11" t="s">
        <v>117</v>
      </c>
      <c r="C32" s="14"/>
      <c r="D32" s="40"/>
      <c r="E32" s="40"/>
    </row>
    <row r="33" spans="1:11" s="5" customFormat="1" ht="14.25" x14ac:dyDescent="0.2">
      <c r="A33" s="10" t="s">
        <v>111</v>
      </c>
      <c r="B33" s="11" t="s">
        <v>181</v>
      </c>
      <c r="C33" s="14">
        <f>RASHODI!D244+RASHODI!D196+RASHODI!D252+RASHODI!D406+RASHODI!D437+RASHODI!D440</f>
        <v>71404</v>
      </c>
      <c r="D33" s="40"/>
      <c r="E33" s="40"/>
      <c r="K33" s="12"/>
    </row>
    <row r="34" spans="1:11" s="5" customFormat="1" ht="14.25" x14ac:dyDescent="0.2">
      <c r="A34" s="10">
        <v>638</v>
      </c>
      <c r="B34" s="11" t="s">
        <v>177</v>
      </c>
      <c r="C34" s="14">
        <f>RASHODI!D289+RASHODI!D400+RASHODI!D177</f>
        <v>248450</v>
      </c>
      <c r="D34" s="36"/>
      <c r="E34" s="36"/>
    </row>
    <row r="35" spans="1:11" s="5" customFormat="1" ht="14.25" x14ac:dyDescent="0.2">
      <c r="A35" s="6"/>
      <c r="C35" s="30"/>
      <c r="D35" s="30"/>
      <c r="E35" s="30"/>
    </row>
    <row r="36" spans="1:11" s="5" customFormat="1" ht="15" x14ac:dyDescent="0.25">
      <c r="A36" s="20">
        <v>64</v>
      </c>
      <c r="B36" s="21" t="s">
        <v>4</v>
      </c>
      <c r="C36" s="22">
        <f>SUM(C37:C38)</f>
        <v>700</v>
      </c>
      <c r="D36" s="43">
        <v>700</v>
      </c>
      <c r="E36" s="43">
        <f>D36</f>
        <v>700</v>
      </c>
    </row>
    <row r="37" spans="1:11" s="5" customFormat="1" ht="14.25" x14ac:dyDescent="0.2">
      <c r="A37" s="10">
        <v>641</v>
      </c>
      <c r="B37" s="11" t="s">
        <v>5</v>
      </c>
      <c r="C37" s="14">
        <v>700</v>
      </c>
      <c r="D37" s="36"/>
      <c r="E37" s="36"/>
    </row>
    <row r="38" spans="1:11" s="5" customFormat="1" ht="14.25" x14ac:dyDescent="0.2">
      <c r="A38" s="10">
        <v>642</v>
      </c>
      <c r="B38" s="11" t="s">
        <v>6</v>
      </c>
      <c r="C38" s="14"/>
      <c r="D38" s="36"/>
      <c r="E38" s="36"/>
    </row>
    <row r="39" spans="1:11" s="5" customFormat="1" ht="14.25" x14ac:dyDescent="0.2">
      <c r="A39" s="19"/>
      <c r="B39" s="12"/>
      <c r="C39" s="31"/>
      <c r="D39" s="31"/>
      <c r="E39" s="31"/>
    </row>
    <row r="40" spans="1:11" s="5" customFormat="1" ht="15" x14ac:dyDescent="0.25">
      <c r="A40" s="20">
        <v>65</v>
      </c>
      <c r="B40" s="21" t="s">
        <v>52</v>
      </c>
      <c r="C40" s="37">
        <f>C41</f>
        <v>629000</v>
      </c>
      <c r="D40" s="43">
        <f>C40</f>
        <v>629000</v>
      </c>
      <c r="E40" s="43">
        <f>D40</f>
        <v>629000</v>
      </c>
    </row>
    <row r="41" spans="1:11" s="5" customFormat="1" ht="14.25" x14ac:dyDescent="0.2">
      <c r="A41" s="10">
        <v>652</v>
      </c>
      <c r="B41" s="13" t="s">
        <v>44</v>
      </c>
      <c r="C41" s="14">
        <f>SUM(C42:C50)</f>
        <v>629000</v>
      </c>
      <c r="D41" s="27"/>
      <c r="E41" s="27"/>
    </row>
    <row r="42" spans="1:11" s="5" customFormat="1" ht="14.25" x14ac:dyDescent="0.2">
      <c r="A42" s="10" t="s">
        <v>104</v>
      </c>
      <c r="B42" s="13" t="s">
        <v>24</v>
      </c>
      <c r="C42" s="14">
        <f>RASHODI!D312</f>
        <v>250000</v>
      </c>
      <c r="E42" s="36"/>
      <c r="H42" s="36"/>
    </row>
    <row r="43" spans="1:11" s="5" customFormat="1" ht="14.25" x14ac:dyDescent="0.2">
      <c r="A43" s="10" t="s">
        <v>104</v>
      </c>
      <c r="B43" s="13" t="s">
        <v>25</v>
      </c>
      <c r="C43" s="14">
        <f>RASHODI!D327</f>
        <v>180000</v>
      </c>
      <c r="E43" s="36"/>
      <c r="H43" s="36"/>
    </row>
    <row r="44" spans="1:11" s="5" customFormat="1" ht="14.25" x14ac:dyDescent="0.2">
      <c r="A44" s="10" t="s">
        <v>104</v>
      </c>
      <c r="B44" s="13" t="s">
        <v>26</v>
      </c>
      <c r="C44" s="14">
        <f>RASHODI!D259+RASHODI!D275</f>
        <v>124000</v>
      </c>
      <c r="E44" s="35"/>
      <c r="H44" s="35"/>
    </row>
    <row r="45" spans="1:11" s="5" customFormat="1" ht="14.25" hidden="1" x14ac:dyDescent="0.2">
      <c r="A45" s="10" t="s">
        <v>104</v>
      </c>
      <c r="B45" s="13" t="s">
        <v>27</v>
      </c>
      <c r="C45" s="14"/>
      <c r="E45" s="27"/>
      <c r="H45" s="27"/>
    </row>
    <row r="46" spans="1:11" s="28" customFormat="1" ht="14.25" hidden="1" x14ac:dyDescent="0.2">
      <c r="A46" s="10" t="s">
        <v>104</v>
      </c>
      <c r="B46" s="29" t="s">
        <v>98</v>
      </c>
      <c r="C46" s="14"/>
      <c r="E46" s="36"/>
      <c r="H46" s="36"/>
    </row>
    <row r="47" spans="1:11" s="28" customFormat="1" ht="14.25" x14ac:dyDescent="0.2">
      <c r="A47" s="10" t="s">
        <v>104</v>
      </c>
      <c r="B47" s="13" t="s">
        <v>152</v>
      </c>
      <c r="C47" s="14"/>
      <c r="E47" s="36"/>
      <c r="H47" s="36"/>
    </row>
    <row r="48" spans="1:11" s="5" customFormat="1" ht="14.25" x14ac:dyDescent="0.2">
      <c r="A48" s="10" t="s">
        <v>104</v>
      </c>
      <c r="B48" s="13" t="s">
        <v>28</v>
      </c>
      <c r="C48" s="14"/>
      <c r="E48" s="36"/>
      <c r="H48" s="36"/>
    </row>
    <row r="49" spans="1:9" s="5" customFormat="1" ht="14.25" x14ac:dyDescent="0.2">
      <c r="A49" s="10" t="s">
        <v>104</v>
      </c>
      <c r="B49" s="13" t="s">
        <v>29</v>
      </c>
      <c r="C49" s="14">
        <f>RASHODI!D340+RASHODI!D351</f>
        <v>75000</v>
      </c>
      <c r="E49" s="36"/>
    </row>
    <row r="50" spans="1:9" s="5" customFormat="1" ht="14.25" x14ac:dyDescent="0.2">
      <c r="A50" s="10" t="s">
        <v>104</v>
      </c>
      <c r="B50" s="13" t="s">
        <v>121</v>
      </c>
      <c r="C50" s="14"/>
      <c r="D50" s="36"/>
      <c r="E50" s="36"/>
      <c r="I50" s="7"/>
    </row>
    <row r="51" spans="1:9" s="5" customFormat="1" ht="14.25" x14ac:dyDescent="0.2">
      <c r="A51" s="6"/>
      <c r="B51" s="12"/>
      <c r="C51" s="46"/>
      <c r="D51" s="27"/>
      <c r="E51" s="27"/>
      <c r="H51" s="7"/>
    </row>
    <row r="52" spans="1:9" s="5" customFormat="1" ht="15" x14ac:dyDescent="0.25">
      <c r="A52" s="20">
        <v>66</v>
      </c>
      <c r="B52" s="21" t="s">
        <v>123</v>
      </c>
      <c r="C52" s="38">
        <f>SUM(C53:C54)</f>
        <v>140800</v>
      </c>
      <c r="D52" s="43">
        <f>C52</f>
        <v>140800</v>
      </c>
      <c r="E52" s="43">
        <f>D52</f>
        <v>140800</v>
      </c>
    </row>
    <row r="53" spans="1:9" s="5" customFormat="1" ht="14.25" x14ac:dyDescent="0.2">
      <c r="A53" s="10">
        <v>661</v>
      </c>
      <c r="B53" s="11" t="s">
        <v>122</v>
      </c>
      <c r="C53" s="14">
        <f>RASHODI!D358+RASHODI!D420-C37</f>
        <v>140800</v>
      </c>
      <c r="D53" s="36"/>
      <c r="E53" s="36"/>
    </row>
    <row r="54" spans="1:9" s="5" customFormat="1" ht="14.25" x14ac:dyDescent="0.2">
      <c r="A54" s="10">
        <v>663</v>
      </c>
      <c r="B54" s="11" t="s">
        <v>124</v>
      </c>
      <c r="C54" s="14">
        <f>RASHODI!D209</f>
        <v>0</v>
      </c>
      <c r="D54" s="36"/>
      <c r="E54" s="36"/>
    </row>
    <row r="55" spans="1:9" s="5" customFormat="1" ht="14.25" x14ac:dyDescent="0.2">
      <c r="A55" s="6"/>
      <c r="C55" s="32"/>
      <c r="D55" s="31"/>
      <c r="E55" s="31"/>
    </row>
    <row r="56" spans="1:9" s="5" customFormat="1" ht="15" x14ac:dyDescent="0.25">
      <c r="A56" s="20">
        <v>67</v>
      </c>
      <c r="B56" s="21" t="s">
        <v>7</v>
      </c>
      <c r="C56" s="22">
        <f>SUM(C58:C60)</f>
        <v>827500.38</v>
      </c>
      <c r="D56" s="43">
        <f>C56</f>
        <v>827500.38</v>
      </c>
      <c r="E56" s="43">
        <f>D56</f>
        <v>827500.38</v>
      </c>
    </row>
    <row r="57" spans="1:9" s="5" customFormat="1" ht="14.25" x14ac:dyDescent="0.2">
      <c r="A57" s="10">
        <v>671</v>
      </c>
      <c r="B57" s="11" t="s">
        <v>56</v>
      </c>
      <c r="C57" s="14">
        <f>SUM(C58:C60)</f>
        <v>827500.38</v>
      </c>
      <c r="D57" s="27"/>
      <c r="E57" s="27"/>
    </row>
    <row r="58" spans="1:9" s="5" customFormat="1" ht="14.25" x14ac:dyDescent="0.2">
      <c r="A58" s="10" t="s">
        <v>55</v>
      </c>
      <c r="B58" s="11" t="s">
        <v>50</v>
      </c>
      <c r="C58" s="14">
        <f>RASHODI!D24+RASHODI!D36+RASHODI!D54+RASHODI!D83+RASHODI!D100+RASHODI!D93+RASHODI!D282</f>
        <v>817500.38</v>
      </c>
      <c r="D58" s="41"/>
      <c r="E58" s="41"/>
      <c r="G58" s="7"/>
      <c r="H58" s="7"/>
    </row>
    <row r="59" spans="1:9" s="5" customFormat="1" ht="14.25" x14ac:dyDescent="0.2">
      <c r="A59" s="10" t="s">
        <v>55</v>
      </c>
      <c r="B59" s="11" t="s">
        <v>100</v>
      </c>
      <c r="C59" s="44">
        <f>RASHODI!D69+RASHODI!D62+RASHODI!D184+RASHODI!D413+RASHODI!D426</f>
        <v>0</v>
      </c>
      <c r="D59" s="42"/>
      <c r="E59" s="42"/>
    </row>
    <row r="60" spans="1:9" s="5" customFormat="1" ht="14.25" x14ac:dyDescent="0.2">
      <c r="A60" s="10" t="s">
        <v>55</v>
      </c>
      <c r="B60" s="11" t="s">
        <v>51</v>
      </c>
      <c r="C60" s="14">
        <f>RASHODI!D237</f>
        <v>10000</v>
      </c>
      <c r="D60" s="35"/>
      <c r="E60" s="35"/>
    </row>
    <row r="61" spans="1:9" s="5" customFormat="1" ht="14.25" x14ac:dyDescent="0.2">
      <c r="A61" s="6"/>
      <c r="C61" s="30"/>
      <c r="D61" s="30"/>
      <c r="E61" s="30"/>
    </row>
    <row r="62" spans="1:9" s="5" customFormat="1" ht="14.25" x14ac:dyDescent="0.2">
      <c r="A62" s="6">
        <v>7</v>
      </c>
      <c r="B62" s="5" t="s">
        <v>8</v>
      </c>
      <c r="C62" s="30"/>
      <c r="D62" s="30"/>
      <c r="E62" s="30"/>
    </row>
    <row r="63" spans="1:9" s="5" customFormat="1" ht="14.25" x14ac:dyDescent="0.2">
      <c r="A63" s="6">
        <v>72</v>
      </c>
      <c r="B63" s="5" t="s">
        <v>9</v>
      </c>
      <c r="C63" s="30"/>
      <c r="D63" s="30"/>
      <c r="E63" s="30"/>
    </row>
    <row r="64" spans="1:9" s="5" customFormat="1" ht="14.25" x14ac:dyDescent="0.2">
      <c r="A64" s="6"/>
      <c r="C64" s="30"/>
      <c r="D64" s="30"/>
      <c r="E64" s="30"/>
    </row>
    <row r="65" spans="1:5" s="5" customFormat="1" ht="14.25" x14ac:dyDescent="0.2">
      <c r="A65" s="6">
        <v>6</v>
      </c>
      <c r="B65" s="5" t="s">
        <v>3</v>
      </c>
      <c r="C65" s="7">
        <f t="shared" ref="C65:E65" si="1">C26</f>
        <v>8503716.3800000008</v>
      </c>
      <c r="D65" s="7">
        <f t="shared" si="1"/>
        <v>8503716.3800000008</v>
      </c>
      <c r="E65" s="7">
        <f t="shared" si="1"/>
        <v>8503716.3800000008</v>
      </c>
    </row>
    <row r="66" spans="1:5" s="5" customFormat="1" ht="14.25" x14ac:dyDescent="0.2">
      <c r="A66" s="6">
        <v>7</v>
      </c>
      <c r="B66" s="5" t="s">
        <v>53</v>
      </c>
      <c r="C66" s="30"/>
      <c r="D66" s="30"/>
      <c r="E66" s="30"/>
    </row>
    <row r="67" spans="1:5" s="5" customFormat="1" ht="15" thickBot="1" x14ac:dyDescent="0.25">
      <c r="A67" s="6"/>
      <c r="C67" s="30"/>
      <c r="D67" s="30"/>
      <c r="E67" s="30"/>
    </row>
    <row r="68" spans="1:5" s="3" customFormat="1" ht="15.75" thickBot="1" x14ac:dyDescent="0.3">
      <c r="A68" s="8"/>
      <c r="B68" s="23" t="s">
        <v>10</v>
      </c>
      <c r="C68" s="24">
        <f>SUM(C65:C67)</f>
        <v>8503716.3800000008</v>
      </c>
      <c r="D68" s="24">
        <f t="shared" ref="D68:E68" si="2">SUM(D65:D67)</f>
        <v>8503716.3800000008</v>
      </c>
      <c r="E68" s="24">
        <f t="shared" si="2"/>
        <v>8503716.3800000008</v>
      </c>
    </row>
    <row r="69" spans="1:5" x14ac:dyDescent="0.2">
      <c r="A69" s="1"/>
    </row>
    <row r="70" spans="1:5" x14ac:dyDescent="0.2">
      <c r="A70" s="1"/>
    </row>
    <row r="71" spans="1:5" x14ac:dyDescent="0.2">
      <c r="A71" s="1"/>
    </row>
  </sheetData>
  <mergeCells count="5">
    <mergeCell ref="A22:B22"/>
    <mergeCell ref="A17:E17"/>
    <mergeCell ref="A18:E18"/>
    <mergeCell ref="A19:F19"/>
    <mergeCell ref="A21:E21"/>
  </mergeCells>
  <phoneticPr fontId="6" type="noConversion"/>
  <pageMargins left="0.74803149606299213" right="0.74803149606299213" top="0.31496062992125984" bottom="0.23622047244094491" header="0.19685039370078741" footer="0.15748031496062992"/>
  <pageSetup paperSize="9" scale="74" fitToHeight="2" orientation="portrait" r:id="rId1"/>
  <headerFooter alignWithMargins="0">
    <oddFooter>&amp;CStranica &amp;P+1 od 13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55"/>
  <sheetViews>
    <sheetView zoomScaleNormal="100" workbookViewId="0">
      <selection activeCell="A5" sqref="A5"/>
    </sheetView>
  </sheetViews>
  <sheetFormatPr defaultColWidth="9.140625" defaultRowHeight="14.25" x14ac:dyDescent="0.2"/>
  <cols>
    <col min="1" max="1" width="10.7109375" style="63" customWidth="1"/>
    <col min="2" max="2" width="9.28515625" style="63" bestFit="1" customWidth="1"/>
    <col min="3" max="3" width="53.140625" style="63" customWidth="1"/>
    <col min="4" max="4" width="17.85546875" style="5" customWidth="1"/>
    <col min="5" max="6" width="17.5703125" style="63" customWidth="1"/>
    <col min="7" max="7" width="9.140625" style="63"/>
    <col min="8" max="8" width="11.5703125" style="63" bestFit="1" customWidth="1"/>
    <col min="9" max="9" width="11.28515625" style="63" bestFit="1" customWidth="1"/>
    <col min="10" max="10" width="9.140625" style="63"/>
    <col min="11" max="11" width="11.28515625" style="63" bestFit="1" customWidth="1"/>
    <col min="12" max="12" width="10.85546875" style="63" bestFit="1" customWidth="1"/>
    <col min="13" max="16384" width="9.140625" style="63"/>
  </cols>
  <sheetData>
    <row r="1" spans="1:8" s="65" customFormat="1" ht="20.25" x14ac:dyDescent="0.3">
      <c r="A1" s="109" t="s">
        <v>212</v>
      </c>
      <c r="B1" s="109"/>
      <c r="C1" s="109"/>
      <c r="D1" s="109"/>
      <c r="E1" s="109"/>
      <c r="F1" s="109"/>
    </row>
    <row r="2" spans="1:8" s="65" customFormat="1" ht="20.25" x14ac:dyDescent="0.3">
      <c r="A2" s="109" t="s">
        <v>49</v>
      </c>
      <c r="B2" s="109"/>
      <c r="C2" s="109"/>
      <c r="D2" s="109"/>
      <c r="E2" s="109"/>
      <c r="F2" s="109"/>
    </row>
    <row r="3" spans="1:8" s="65" customFormat="1" ht="20.25" x14ac:dyDescent="0.3">
      <c r="A3" s="109"/>
      <c r="B3" s="109"/>
      <c r="C3" s="109"/>
      <c r="D3" s="109"/>
      <c r="E3" s="109"/>
      <c r="F3" s="109"/>
    </row>
    <row r="4" spans="1:8" s="65" customFormat="1" ht="20.25" x14ac:dyDescent="0.3">
      <c r="A4" s="61"/>
      <c r="B4" s="61"/>
      <c r="C4" s="61"/>
      <c r="D4" s="104"/>
      <c r="E4" s="61"/>
      <c r="F4" s="61"/>
    </row>
    <row r="5" spans="1:8" s="65" customFormat="1" ht="20.25" x14ac:dyDescent="0.3">
      <c r="A5" s="61"/>
      <c r="B5" s="61"/>
      <c r="C5" s="61"/>
      <c r="D5" s="104"/>
      <c r="E5" s="61"/>
      <c r="F5" s="61"/>
    </row>
    <row r="6" spans="1:8" s="65" customFormat="1" ht="15" x14ac:dyDescent="0.25">
      <c r="D6" s="34" t="s">
        <v>206</v>
      </c>
      <c r="E6" s="106" t="s">
        <v>103</v>
      </c>
      <c r="F6" s="106" t="s">
        <v>103</v>
      </c>
    </row>
    <row r="7" spans="1:8" s="65" customFormat="1" ht="15" x14ac:dyDescent="0.25">
      <c r="A7" s="68" t="s">
        <v>68</v>
      </c>
      <c r="B7" s="68" t="s">
        <v>1</v>
      </c>
      <c r="C7" s="68" t="s">
        <v>11</v>
      </c>
      <c r="D7" s="34"/>
      <c r="E7" s="62" t="s">
        <v>190</v>
      </c>
      <c r="F7" s="62" t="s">
        <v>215</v>
      </c>
    </row>
    <row r="8" spans="1:8" ht="8.25" customHeight="1" x14ac:dyDescent="0.2">
      <c r="D8" s="7"/>
    </row>
    <row r="9" spans="1:8" x14ac:dyDescent="0.2">
      <c r="A9" s="69"/>
      <c r="C9" s="63" t="s">
        <v>12</v>
      </c>
      <c r="D9" s="7"/>
    </row>
    <row r="10" spans="1:8" x14ac:dyDescent="0.2">
      <c r="A10" s="63">
        <v>58300</v>
      </c>
      <c r="C10" s="63" t="s">
        <v>176</v>
      </c>
      <c r="D10" s="7"/>
    </row>
    <row r="11" spans="1:8" x14ac:dyDescent="0.2">
      <c r="C11" s="63" t="s">
        <v>13</v>
      </c>
      <c r="D11" s="7"/>
    </row>
    <row r="12" spans="1:8" ht="15" x14ac:dyDescent="0.25">
      <c r="B12" s="70">
        <v>3</v>
      </c>
      <c r="C12" s="71" t="s">
        <v>14</v>
      </c>
      <c r="D12" s="22">
        <f>D13+D17</f>
        <v>5777000</v>
      </c>
      <c r="E12" s="60">
        <f>E13+E17</f>
        <v>5777000</v>
      </c>
      <c r="F12" s="60">
        <f>E12</f>
        <v>5777000</v>
      </c>
    </row>
    <row r="13" spans="1:8" ht="15" x14ac:dyDescent="0.25">
      <c r="B13" s="72">
        <v>31</v>
      </c>
      <c r="C13" s="73" t="s">
        <v>15</v>
      </c>
      <c r="D13" s="99">
        <f>SUM(D14:D16)</f>
        <v>5557500</v>
      </c>
      <c r="E13" s="60">
        <f>D13</f>
        <v>5557500</v>
      </c>
      <c r="F13" s="60">
        <f>E13</f>
        <v>5557500</v>
      </c>
    </row>
    <row r="14" spans="1:8" x14ac:dyDescent="0.2">
      <c r="B14" s="74">
        <v>311</v>
      </c>
      <c r="C14" s="75" t="s">
        <v>16</v>
      </c>
      <c r="D14" s="44">
        <v>4580000</v>
      </c>
    </row>
    <row r="15" spans="1:8" x14ac:dyDescent="0.2">
      <c r="B15" s="74">
        <v>312</v>
      </c>
      <c r="C15" s="75" t="s">
        <v>30</v>
      </c>
      <c r="D15" s="44">
        <v>235000</v>
      </c>
    </row>
    <row r="16" spans="1:8" x14ac:dyDescent="0.2">
      <c r="B16" s="74">
        <v>313</v>
      </c>
      <c r="C16" s="75" t="s">
        <v>17</v>
      </c>
      <c r="D16" s="44">
        <v>742500</v>
      </c>
      <c r="H16" s="105"/>
    </row>
    <row r="17" spans="1:6" ht="15" x14ac:dyDescent="0.25">
      <c r="B17" s="72">
        <v>32</v>
      </c>
      <c r="C17" s="73" t="s">
        <v>18</v>
      </c>
      <c r="D17" s="99">
        <f>SUM(D18:D19)</f>
        <v>219500</v>
      </c>
      <c r="E17" s="60">
        <f>D17</f>
        <v>219500</v>
      </c>
      <c r="F17" s="60">
        <f>E17</f>
        <v>219500</v>
      </c>
    </row>
    <row r="18" spans="1:6" x14ac:dyDescent="0.2">
      <c r="B18" s="74">
        <v>321</v>
      </c>
      <c r="C18" s="75" t="s">
        <v>19</v>
      </c>
      <c r="D18" s="44">
        <v>200000</v>
      </c>
    </row>
    <row r="19" spans="1:6" x14ac:dyDescent="0.2">
      <c r="B19" s="74">
        <v>329</v>
      </c>
      <c r="C19" s="75" t="s">
        <v>74</v>
      </c>
      <c r="D19" s="44">
        <v>19500</v>
      </c>
    </row>
    <row r="20" spans="1:6" x14ac:dyDescent="0.2">
      <c r="B20" s="76"/>
      <c r="D20" s="7"/>
    </row>
    <row r="21" spans="1:6" x14ac:dyDescent="0.2">
      <c r="A21" s="69">
        <v>2101</v>
      </c>
      <c r="C21" s="63" t="s">
        <v>71</v>
      </c>
      <c r="D21" s="7"/>
    </row>
    <row r="22" spans="1:6" x14ac:dyDescent="0.2">
      <c r="C22" s="63" t="s">
        <v>70</v>
      </c>
      <c r="D22" s="7"/>
    </row>
    <row r="23" spans="1:6" x14ac:dyDescent="0.2">
      <c r="A23" s="63" t="s">
        <v>72</v>
      </c>
      <c r="C23" s="63" t="s">
        <v>73</v>
      </c>
      <c r="D23" s="7"/>
    </row>
    <row r="24" spans="1:6" ht="15" x14ac:dyDescent="0.25">
      <c r="B24" s="70">
        <v>3</v>
      </c>
      <c r="C24" s="71" t="s">
        <v>14</v>
      </c>
      <c r="D24" s="22">
        <f>D25+D30</f>
        <v>245064</v>
      </c>
      <c r="E24" s="60">
        <f>E25+E30</f>
        <v>245064</v>
      </c>
      <c r="F24" s="60">
        <f>E24</f>
        <v>245064</v>
      </c>
    </row>
    <row r="25" spans="1:6" ht="15" x14ac:dyDescent="0.25">
      <c r="B25" s="72">
        <v>32</v>
      </c>
      <c r="C25" s="73" t="s">
        <v>18</v>
      </c>
      <c r="D25" s="99">
        <f>SUM(D26:D29)</f>
        <v>239064</v>
      </c>
      <c r="E25" s="60">
        <f>D25</f>
        <v>239064</v>
      </c>
      <c r="F25" s="60">
        <f>E25</f>
        <v>239064</v>
      </c>
    </row>
    <row r="26" spans="1:6" x14ac:dyDescent="0.2">
      <c r="B26" s="74">
        <v>321</v>
      </c>
      <c r="C26" s="75" t="s">
        <v>19</v>
      </c>
      <c r="D26" s="44">
        <v>29000</v>
      </c>
    </row>
    <row r="27" spans="1:6" x14ac:dyDescent="0.2">
      <c r="B27" s="74">
        <v>322</v>
      </c>
      <c r="C27" s="75" t="s">
        <v>20</v>
      </c>
      <c r="D27" s="44">
        <v>101000</v>
      </c>
    </row>
    <row r="28" spans="1:6" x14ac:dyDescent="0.2">
      <c r="B28" s="74">
        <v>323</v>
      </c>
      <c r="C28" s="75" t="s">
        <v>21</v>
      </c>
      <c r="D28" s="44">
        <v>91964</v>
      </c>
    </row>
    <row r="29" spans="1:6" x14ac:dyDescent="0.2">
      <c r="B29" s="74">
        <v>329</v>
      </c>
      <c r="C29" s="75" t="s">
        <v>74</v>
      </c>
      <c r="D29" s="44">
        <v>17100</v>
      </c>
    </row>
    <row r="30" spans="1:6" ht="15" x14ac:dyDescent="0.25">
      <c r="B30" s="72">
        <v>34</v>
      </c>
      <c r="C30" s="73" t="s">
        <v>75</v>
      </c>
      <c r="D30" s="99">
        <f>D31</f>
        <v>6000</v>
      </c>
      <c r="E30" s="60">
        <f>D30</f>
        <v>6000</v>
      </c>
      <c r="F30" s="60">
        <f>E30</f>
        <v>6000</v>
      </c>
    </row>
    <row r="31" spans="1:6" x14ac:dyDescent="0.2">
      <c r="B31" s="74">
        <v>343</v>
      </c>
      <c r="C31" s="75" t="s">
        <v>76</v>
      </c>
      <c r="D31" s="44">
        <v>6000</v>
      </c>
    </row>
    <row r="32" spans="1:6" x14ac:dyDescent="0.2">
      <c r="A32" s="69"/>
      <c r="D32" s="7"/>
    </row>
    <row r="33" spans="1:6" x14ac:dyDescent="0.2">
      <c r="A33" s="63">
        <v>2101</v>
      </c>
      <c r="C33" s="63" t="s">
        <v>71</v>
      </c>
      <c r="D33" s="7"/>
    </row>
    <row r="34" spans="1:6" x14ac:dyDescent="0.2">
      <c r="C34" s="63" t="s">
        <v>70</v>
      </c>
      <c r="D34" s="7"/>
    </row>
    <row r="35" spans="1:6" ht="15" x14ac:dyDescent="0.25">
      <c r="A35" s="63" t="s">
        <v>69</v>
      </c>
      <c r="B35" s="77"/>
      <c r="C35" s="78" t="s">
        <v>77</v>
      </c>
      <c r="D35" s="43"/>
    </row>
    <row r="36" spans="1:6" ht="15" x14ac:dyDescent="0.25">
      <c r="B36" s="70">
        <v>3</v>
      </c>
      <c r="C36" s="71" t="s">
        <v>14</v>
      </c>
      <c r="D36" s="22">
        <f>D37+D40</f>
        <v>376890</v>
      </c>
      <c r="E36" s="60">
        <f>SUM(E37:E40)</f>
        <v>376890</v>
      </c>
      <c r="F36" s="60">
        <f>E36</f>
        <v>376890</v>
      </c>
    </row>
    <row r="37" spans="1:6" ht="15" x14ac:dyDescent="0.25">
      <c r="B37" s="72">
        <v>32</v>
      </c>
      <c r="C37" s="73" t="s">
        <v>18</v>
      </c>
      <c r="D37" s="99">
        <f>SUM(D38:D39)</f>
        <v>8500</v>
      </c>
      <c r="E37" s="60">
        <f>D37</f>
        <v>8500</v>
      </c>
      <c r="F37" s="60">
        <f>E37</f>
        <v>8500</v>
      </c>
    </row>
    <row r="38" spans="1:6" x14ac:dyDescent="0.2">
      <c r="B38" s="74">
        <v>322</v>
      </c>
      <c r="C38" s="75" t="s">
        <v>20</v>
      </c>
      <c r="D38" s="44"/>
      <c r="E38" s="64"/>
      <c r="F38" s="64"/>
    </row>
    <row r="39" spans="1:6" x14ac:dyDescent="0.2">
      <c r="B39" s="74">
        <v>323</v>
      </c>
      <c r="C39" s="75" t="s">
        <v>21</v>
      </c>
      <c r="D39" s="44">
        <v>8500</v>
      </c>
    </row>
    <row r="40" spans="1:6" ht="15" x14ac:dyDescent="0.25">
      <c r="B40" s="72">
        <v>37</v>
      </c>
      <c r="C40" s="73" t="s">
        <v>78</v>
      </c>
      <c r="D40" s="99">
        <f>D41</f>
        <v>368390</v>
      </c>
      <c r="E40" s="60">
        <f>D40</f>
        <v>368390</v>
      </c>
      <c r="F40" s="60">
        <f>E40</f>
        <v>368390</v>
      </c>
    </row>
    <row r="41" spans="1:6" x14ac:dyDescent="0.2">
      <c r="B41" s="74">
        <v>372</v>
      </c>
      <c r="C41" s="75" t="s">
        <v>79</v>
      </c>
      <c r="D41" s="44">
        <v>368390</v>
      </c>
    </row>
    <row r="42" spans="1:6" x14ac:dyDescent="0.2">
      <c r="B42" s="79"/>
      <c r="C42" s="80"/>
      <c r="D42" s="98"/>
    </row>
    <row r="43" spans="1:6" hidden="1" x14ac:dyDescent="0.2">
      <c r="A43" s="69">
        <v>2101</v>
      </c>
      <c r="B43" s="76"/>
      <c r="C43" s="63" t="s">
        <v>71</v>
      </c>
      <c r="D43" s="7"/>
    </row>
    <row r="44" spans="1:6" hidden="1" x14ac:dyDescent="0.2">
      <c r="A44" s="63">
        <v>55291</v>
      </c>
      <c r="B44" s="76"/>
      <c r="C44" s="63" t="s">
        <v>106</v>
      </c>
      <c r="D44" s="7"/>
    </row>
    <row r="45" spans="1:6" hidden="1" x14ac:dyDescent="0.2">
      <c r="A45" s="63" t="s">
        <v>119</v>
      </c>
      <c r="B45" s="76"/>
      <c r="C45" s="63" t="s">
        <v>120</v>
      </c>
      <c r="D45" s="7"/>
    </row>
    <row r="46" spans="1:6" ht="15" hidden="1" x14ac:dyDescent="0.25">
      <c r="B46" s="70">
        <v>3</v>
      </c>
      <c r="C46" s="71" t="s">
        <v>14</v>
      </c>
      <c r="D46" s="22">
        <f>D47</f>
        <v>0</v>
      </c>
    </row>
    <row r="47" spans="1:6" ht="15" hidden="1" x14ac:dyDescent="0.25">
      <c r="B47" s="72">
        <v>32</v>
      </c>
      <c r="C47" s="73" t="s">
        <v>18</v>
      </c>
      <c r="D47" s="99">
        <f>SUM(D48:D49)</f>
        <v>0</v>
      </c>
    </row>
    <row r="48" spans="1:6" hidden="1" x14ac:dyDescent="0.2">
      <c r="B48" s="74">
        <v>323</v>
      </c>
      <c r="C48" s="75" t="s">
        <v>21</v>
      </c>
      <c r="D48" s="44"/>
    </row>
    <row r="49" spans="1:6" hidden="1" x14ac:dyDescent="0.2">
      <c r="B49" s="74">
        <v>329</v>
      </c>
      <c r="C49" s="75" t="s">
        <v>74</v>
      </c>
      <c r="D49" s="44"/>
    </row>
    <row r="50" spans="1:6" hidden="1" x14ac:dyDescent="0.2">
      <c r="B50" s="79"/>
      <c r="C50" s="80"/>
      <c r="D50" s="98"/>
    </row>
    <row r="51" spans="1:6" x14ac:dyDescent="0.2">
      <c r="A51" s="69">
        <v>2102</v>
      </c>
      <c r="C51" s="63" t="s">
        <v>81</v>
      </c>
      <c r="D51" s="7"/>
      <c r="E51" s="64"/>
    </row>
    <row r="52" spans="1:6" x14ac:dyDescent="0.2">
      <c r="C52" s="63" t="s">
        <v>70</v>
      </c>
      <c r="D52" s="7"/>
    </row>
    <row r="53" spans="1:6" x14ac:dyDescent="0.2">
      <c r="A53" s="63" t="s">
        <v>80</v>
      </c>
      <c r="C53" s="63" t="s">
        <v>82</v>
      </c>
      <c r="D53" s="7"/>
    </row>
    <row r="54" spans="1:6" ht="15" x14ac:dyDescent="0.25">
      <c r="B54" s="70">
        <v>3</v>
      </c>
      <c r="C54" s="71" t="s">
        <v>14</v>
      </c>
      <c r="D54" s="22">
        <f>D55</f>
        <v>188546.38</v>
      </c>
      <c r="E54" s="60">
        <f>E55</f>
        <v>188546.38</v>
      </c>
      <c r="F54" s="60">
        <f>E54</f>
        <v>188546.38</v>
      </c>
    </row>
    <row r="55" spans="1:6" ht="15" x14ac:dyDescent="0.25">
      <c r="B55" s="72">
        <v>32</v>
      </c>
      <c r="C55" s="73" t="s">
        <v>18</v>
      </c>
      <c r="D55" s="99">
        <f>SUM(D56:D57)</f>
        <v>188546.38</v>
      </c>
      <c r="E55" s="60">
        <f>D55</f>
        <v>188546.38</v>
      </c>
      <c r="F55" s="60">
        <f>E55</f>
        <v>188546.38</v>
      </c>
    </row>
    <row r="56" spans="1:6" x14ac:dyDescent="0.2">
      <c r="B56" s="74">
        <v>322</v>
      </c>
      <c r="C56" s="75" t="s">
        <v>20</v>
      </c>
      <c r="D56" s="44">
        <v>173000</v>
      </c>
    </row>
    <row r="57" spans="1:6" x14ac:dyDescent="0.2">
      <c r="B57" s="74">
        <v>329</v>
      </c>
      <c r="C57" s="75" t="s">
        <v>83</v>
      </c>
      <c r="D57" s="44">
        <v>15546.38</v>
      </c>
    </row>
    <row r="58" spans="1:6" x14ac:dyDescent="0.2">
      <c r="B58" s="81"/>
      <c r="C58" s="82"/>
      <c r="D58" s="100"/>
    </row>
    <row r="59" spans="1:6" hidden="1" x14ac:dyDescent="0.2">
      <c r="A59" s="69">
        <v>2401</v>
      </c>
      <c r="C59" s="63" t="s">
        <v>147</v>
      </c>
      <c r="D59" s="7"/>
    </row>
    <row r="60" spans="1:6" hidden="1" x14ac:dyDescent="0.2">
      <c r="C60" s="63" t="s">
        <v>70</v>
      </c>
      <c r="D60" s="7"/>
    </row>
    <row r="61" spans="1:6" hidden="1" x14ac:dyDescent="0.2">
      <c r="A61" s="63" t="s">
        <v>148</v>
      </c>
      <c r="C61" s="63" t="s">
        <v>149</v>
      </c>
      <c r="D61" s="7"/>
    </row>
    <row r="62" spans="1:6" ht="15" hidden="1" x14ac:dyDescent="0.25">
      <c r="B62" s="70">
        <v>3</v>
      </c>
      <c r="C62" s="71" t="s">
        <v>14</v>
      </c>
      <c r="D62" s="22">
        <f>D63</f>
        <v>0</v>
      </c>
    </row>
    <row r="63" spans="1:6" ht="15" hidden="1" x14ac:dyDescent="0.25">
      <c r="B63" s="72">
        <v>32</v>
      </c>
      <c r="C63" s="73" t="s">
        <v>18</v>
      </c>
      <c r="D63" s="99">
        <f>SUM(D64:D65)</f>
        <v>0</v>
      </c>
    </row>
    <row r="64" spans="1:6" hidden="1" x14ac:dyDescent="0.2">
      <c r="B64" s="74">
        <v>323</v>
      </c>
      <c r="C64" s="75" t="s">
        <v>21</v>
      </c>
      <c r="D64" s="44"/>
    </row>
    <row r="65" spans="1:6" hidden="1" x14ac:dyDescent="0.2">
      <c r="B65" s="79"/>
      <c r="C65" s="80"/>
      <c r="D65" s="98"/>
    </row>
    <row r="66" spans="1:6" hidden="1" x14ac:dyDescent="0.2">
      <c r="A66" s="69">
        <v>2401</v>
      </c>
      <c r="C66" s="63" t="s">
        <v>147</v>
      </c>
      <c r="D66" s="7"/>
    </row>
    <row r="67" spans="1:6" hidden="1" x14ac:dyDescent="0.2">
      <c r="C67" s="63" t="s">
        <v>70</v>
      </c>
      <c r="D67" s="7"/>
    </row>
    <row r="68" spans="1:6" hidden="1" x14ac:dyDescent="0.2">
      <c r="A68" s="63" t="s">
        <v>144</v>
      </c>
      <c r="C68" s="63" t="s">
        <v>145</v>
      </c>
      <c r="D68" s="7"/>
    </row>
    <row r="69" spans="1:6" ht="15" hidden="1" x14ac:dyDescent="0.25">
      <c r="B69" s="70">
        <v>3</v>
      </c>
      <c r="C69" s="71" t="s">
        <v>14</v>
      </c>
      <c r="D69" s="22">
        <f>D70</f>
        <v>0</v>
      </c>
    </row>
    <row r="70" spans="1:6" ht="15" hidden="1" x14ac:dyDescent="0.25">
      <c r="B70" s="72">
        <v>32</v>
      </c>
      <c r="C70" s="73" t="s">
        <v>18</v>
      </c>
      <c r="D70" s="99">
        <f>SUM(D71:D72)</f>
        <v>0</v>
      </c>
    </row>
    <row r="71" spans="1:6" hidden="1" x14ac:dyDescent="0.2">
      <c r="B71" s="74">
        <v>323</v>
      </c>
      <c r="C71" s="75" t="s">
        <v>21</v>
      </c>
      <c r="D71" s="44"/>
    </row>
    <row r="72" spans="1:6" hidden="1" x14ac:dyDescent="0.2">
      <c r="B72" s="79"/>
      <c r="C72" s="80"/>
      <c r="D72" s="98"/>
    </row>
    <row r="73" spans="1:6" x14ac:dyDescent="0.2">
      <c r="A73" s="63">
        <v>2101</v>
      </c>
      <c r="C73" s="63" t="s">
        <v>71</v>
      </c>
      <c r="D73" s="7"/>
    </row>
    <row r="74" spans="1:6" x14ac:dyDescent="0.2">
      <c r="A74" s="63">
        <v>53082</v>
      </c>
      <c r="C74" s="93" t="s">
        <v>182</v>
      </c>
      <c r="D74" s="7"/>
    </row>
    <row r="75" spans="1:6" ht="15" x14ac:dyDescent="0.25">
      <c r="A75" s="63" t="s">
        <v>69</v>
      </c>
      <c r="B75" s="77"/>
      <c r="C75" s="78" t="s">
        <v>77</v>
      </c>
      <c r="D75" s="43"/>
    </row>
    <row r="76" spans="1:6" ht="15" x14ac:dyDescent="0.25">
      <c r="B76" s="70">
        <v>3</v>
      </c>
      <c r="C76" s="71" t="s">
        <v>14</v>
      </c>
      <c r="D76" s="22">
        <f>D77+D79</f>
        <v>1800</v>
      </c>
      <c r="E76" s="60">
        <f>E77</f>
        <v>1800</v>
      </c>
      <c r="F76" s="60">
        <f>E76</f>
        <v>1800</v>
      </c>
    </row>
    <row r="77" spans="1:6" ht="15" x14ac:dyDescent="0.25">
      <c r="B77" s="72">
        <v>32</v>
      </c>
      <c r="C77" s="73" t="s">
        <v>18</v>
      </c>
      <c r="D77" s="99">
        <f>SUM(D78:D78)</f>
        <v>1800</v>
      </c>
      <c r="E77" s="60">
        <f>D77</f>
        <v>1800</v>
      </c>
      <c r="F77" s="60">
        <f>E77</f>
        <v>1800</v>
      </c>
    </row>
    <row r="78" spans="1:6" x14ac:dyDescent="0.2">
      <c r="B78" s="74">
        <v>323</v>
      </c>
      <c r="C78" s="75" t="s">
        <v>21</v>
      </c>
      <c r="D78" s="44">
        <v>1800</v>
      </c>
    </row>
    <row r="79" spans="1:6" x14ac:dyDescent="0.2">
      <c r="B79" s="79"/>
      <c r="C79" s="80"/>
      <c r="D79" s="98"/>
    </row>
    <row r="80" spans="1:6" x14ac:dyDescent="0.2">
      <c r="A80" s="63">
        <v>2301</v>
      </c>
      <c r="B80" s="79"/>
      <c r="C80" s="80" t="s">
        <v>86</v>
      </c>
      <c r="D80" s="98"/>
    </row>
    <row r="81" spans="1:6" x14ac:dyDescent="0.2">
      <c r="B81" s="79"/>
      <c r="C81" s="80" t="s">
        <v>70</v>
      </c>
      <c r="D81" s="98"/>
    </row>
    <row r="82" spans="1:6" ht="15" x14ac:dyDescent="0.25">
      <c r="A82" s="63" t="s">
        <v>129</v>
      </c>
      <c r="B82" s="83"/>
      <c r="C82" s="80" t="s">
        <v>115</v>
      </c>
      <c r="D82" s="101"/>
    </row>
    <row r="83" spans="1:6" ht="15" x14ac:dyDescent="0.25">
      <c r="B83" s="84">
        <v>3.4</v>
      </c>
      <c r="C83" s="85" t="s">
        <v>156</v>
      </c>
      <c r="D83" s="102">
        <f t="shared" ref="D83:F83" si="0">D84+D87</f>
        <v>7000</v>
      </c>
      <c r="E83" s="60">
        <f t="shared" si="0"/>
        <v>7000</v>
      </c>
      <c r="F83" s="60">
        <f t="shared" si="0"/>
        <v>7000</v>
      </c>
    </row>
    <row r="84" spans="1:6" ht="15" x14ac:dyDescent="0.25">
      <c r="A84" s="69"/>
      <c r="B84" s="70">
        <v>3</v>
      </c>
      <c r="C84" s="71" t="s">
        <v>14</v>
      </c>
      <c r="D84" s="22">
        <f>D85</f>
        <v>3500</v>
      </c>
      <c r="E84" s="60">
        <f>E85</f>
        <v>3500</v>
      </c>
      <c r="F84" s="60">
        <f>E84</f>
        <v>3500</v>
      </c>
    </row>
    <row r="85" spans="1:6" ht="15" x14ac:dyDescent="0.25">
      <c r="B85" s="72">
        <v>32</v>
      </c>
      <c r="C85" s="73" t="s">
        <v>18</v>
      </c>
      <c r="D85" s="99">
        <f>D86</f>
        <v>3500</v>
      </c>
      <c r="E85" s="60">
        <f>D85</f>
        <v>3500</v>
      </c>
      <c r="F85" s="60">
        <f>E85</f>
        <v>3500</v>
      </c>
    </row>
    <row r="86" spans="1:6" x14ac:dyDescent="0.2">
      <c r="B86" s="74">
        <v>329</v>
      </c>
      <c r="C86" s="75" t="s">
        <v>83</v>
      </c>
      <c r="D86" s="44">
        <v>3500</v>
      </c>
    </row>
    <row r="87" spans="1:6" ht="15" x14ac:dyDescent="0.25">
      <c r="B87" s="70">
        <v>4</v>
      </c>
      <c r="C87" s="71" t="s">
        <v>22</v>
      </c>
      <c r="D87" s="22">
        <f>D88</f>
        <v>3500</v>
      </c>
      <c r="E87" s="60">
        <f>E88</f>
        <v>3500</v>
      </c>
      <c r="F87" s="60">
        <f>E87</f>
        <v>3500</v>
      </c>
    </row>
    <row r="88" spans="1:6" ht="15" x14ac:dyDescent="0.25">
      <c r="B88" s="90">
        <v>42</v>
      </c>
      <c r="C88" s="91" t="s">
        <v>54</v>
      </c>
      <c r="D88" s="96">
        <f>D89</f>
        <v>3500</v>
      </c>
      <c r="E88" s="60">
        <f>D88</f>
        <v>3500</v>
      </c>
      <c r="F88" s="60">
        <f>E88</f>
        <v>3500</v>
      </c>
    </row>
    <row r="89" spans="1:6" x14ac:dyDescent="0.2">
      <c r="B89" s="88">
        <v>422</v>
      </c>
      <c r="C89" s="89" t="s">
        <v>116</v>
      </c>
      <c r="D89" s="14">
        <v>3500</v>
      </c>
    </row>
    <row r="90" spans="1:6" hidden="1" x14ac:dyDescent="0.2">
      <c r="B90" s="92"/>
      <c r="C90" s="93"/>
      <c r="D90" s="27"/>
    </row>
    <row r="91" spans="1:6" hidden="1" x14ac:dyDescent="0.2">
      <c r="B91" s="79"/>
      <c r="C91" s="80" t="s">
        <v>70</v>
      </c>
      <c r="D91" s="98"/>
    </row>
    <row r="92" spans="1:6" ht="15" hidden="1" x14ac:dyDescent="0.25">
      <c r="A92" s="63" t="s">
        <v>99</v>
      </c>
      <c r="B92" s="83"/>
      <c r="C92" s="80" t="s">
        <v>113</v>
      </c>
      <c r="D92" s="101"/>
    </row>
    <row r="93" spans="1:6" ht="15" hidden="1" x14ac:dyDescent="0.25">
      <c r="A93" s="69"/>
      <c r="B93" s="70">
        <v>3</v>
      </c>
      <c r="C93" s="71" t="s">
        <v>14</v>
      </c>
      <c r="D93" s="22">
        <f t="shared" ref="D93:D94" si="1">D94</f>
        <v>0</v>
      </c>
    </row>
    <row r="94" spans="1:6" ht="15" hidden="1" x14ac:dyDescent="0.25">
      <c r="B94" s="72">
        <v>32</v>
      </c>
      <c r="C94" s="73" t="s">
        <v>18</v>
      </c>
      <c r="D94" s="99">
        <f t="shared" si="1"/>
        <v>0</v>
      </c>
    </row>
    <row r="95" spans="1:6" hidden="1" x14ac:dyDescent="0.2">
      <c r="B95" s="74">
        <v>322</v>
      </c>
      <c r="C95" s="75" t="s">
        <v>20</v>
      </c>
      <c r="D95" s="44"/>
    </row>
    <row r="96" spans="1:6" ht="15" x14ac:dyDescent="0.25">
      <c r="B96" s="86"/>
      <c r="C96" s="87"/>
      <c r="D96" s="43"/>
    </row>
    <row r="97" spans="1:6" ht="15" hidden="1" x14ac:dyDescent="0.25">
      <c r="A97" s="63">
        <v>2301</v>
      </c>
      <c r="B97" s="79"/>
      <c r="C97" s="80" t="s">
        <v>86</v>
      </c>
      <c r="D97" s="43"/>
    </row>
    <row r="98" spans="1:6" ht="15" hidden="1" x14ac:dyDescent="0.25">
      <c r="B98" s="79"/>
      <c r="C98" s="80" t="s">
        <v>70</v>
      </c>
      <c r="D98" s="43"/>
    </row>
    <row r="99" spans="1:6" ht="15" hidden="1" x14ac:dyDescent="0.25">
      <c r="A99" s="63" t="s">
        <v>99</v>
      </c>
      <c r="B99" s="83"/>
      <c r="C99" s="80" t="s">
        <v>113</v>
      </c>
      <c r="D99" s="43"/>
    </row>
    <row r="100" spans="1:6" ht="15" hidden="1" x14ac:dyDescent="0.25">
      <c r="B100" s="71">
        <v>3</v>
      </c>
      <c r="C100" s="71" t="s">
        <v>14</v>
      </c>
      <c r="D100" s="22">
        <f>D101</f>
        <v>0</v>
      </c>
    </row>
    <row r="101" spans="1:6" ht="15" hidden="1" x14ac:dyDescent="0.25">
      <c r="B101" s="73">
        <v>32</v>
      </c>
      <c r="C101" s="73" t="s">
        <v>18</v>
      </c>
      <c r="D101" s="99">
        <f>SUM(D102:D104)</f>
        <v>0</v>
      </c>
    </row>
    <row r="102" spans="1:6" hidden="1" x14ac:dyDescent="0.2">
      <c r="B102" s="88">
        <v>321</v>
      </c>
      <c r="C102" s="89" t="s">
        <v>19</v>
      </c>
      <c r="D102" s="14"/>
    </row>
    <row r="103" spans="1:6" hidden="1" x14ac:dyDescent="0.2">
      <c r="B103" s="74">
        <v>322</v>
      </c>
      <c r="C103" s="75" t="s">
        <v>20</v>
      </c>
      <c r="D103" s="44"/>
    </row>
    <row r="104" spans="1:6" hidden="1" x14ac:dyDescent="0.2">
      <c r="B104" s="88">
        <v>323</v>
      </c>
      <c r="C104" s="89" t="s">
        <v>21</v>
      </c>
      <c r="D104" s="14"/>
    </row>
    <row r="105" spans="1:6" hidden="1" x14ac:dyDescent="0.2">
      <c r="B105" s="92"/>
      <c r="C105" s="93"/>
      <c r="D105" s="27"/>
    </row>
    <row r="106" spans="1:6" ht="15" x14ac:dyDescent="0.25">
      <c r="A106" s="63">
        <v>2301</v>
      </c>
      <c r="B106" s="86"/>
      <c r="C106" s="93" t="s">
        <v>86</v>
      </c>
      <c r="D106" s="43"/>
    </row>
    <row r="107" spans="1:6" x14ac:dyDescent="0.2">
      <c r="A107" s="63">
        <v>55291</v>
      </c>
      <c r="B107" s="92"/>
      <c r="C107" s="93" t="s">
        <v>106</v>
      </c>
      <c r="D107" s="27"/>
    </row>
    <row r="108" spans="1:6" x14ac:dyDescent="0.2">
      <c r="A108" s="63" t="s">
        <v>84</v>
      </c>
      <c r="B108" s="92"/>
      <c r="C108" s="93" t="s">
        <v>46</v>
      </c>
      <c r="D108" s="27"/>
    </row>
    <row r="109" spans="1:6" ht="15" x14ac:dyDescent="0.25">
      <c r="B109" s="70">
        <v>3</v>
      </c>
      <c r="C109" s="71" t="s">
        <v>14</v>
      </c>
      <c r="D109" s="22">
        <f>D110+D114</f>
        <v>420000</v>
      </c>
      <c r="E109" s="60">
        <f>SUM(E110:E114)</f>
        <v>420000</v>
      </c>
      <c r="F109" s="60">
        <f>E109</f>
        <v>420000</v>
      </c>
    </row>
    <row r="110" spans="1:6" ht="15" x14ac:dyDescent="0.25">
      <c r="B110" s="90">
        <v>31</v>
      </c>
      <c r="C110" s="91" t="s">
        <v>15</v>
      </c>
      <c r="D110" s="96">
        <f>SUM(D111:D113)</f>
        <v>404800</v>
      </c>
      <c r="E110" s="60">
        <f>D110</f>
        <v>404800</v>
      </c>
      <c r="F110" s="60">
        <f>E110</f>
        <v>404800</v>
      </c>
    </row>
    <row r="111" spans="1:6" x14ac:dyDescent="0.2">
      <c r="B111" s="88">
        <v>311</v>
      </c>
      <c r="C111" s="89" t="s">
        <v>85</v>
      </c>
      <c r="D111" s="14">
        <v>330000</v>
      </c>
    </row>
    <row r="112" spans="1:6" x14ac:dyDescent="0.2">
      <c r="B112" s="88">
        <v>312</v>
      </c>
      <c r="C112" s="89" t="s">
        <v>97</v>
      </c>
      <c r="D112" s="14">
        <v>22000</v>
      </c>
    </row>
    <row r="113" spans="1:6" x14ac:dyDescent="0.2">
      <c r="A113" s="69"/>
      <c r="B113" s="88">
        <v>313</v>
      </c>
      <c r="C113" s="89" t="s">
        <v>17</v>
      </c>
      <c r="D113" s="14">
        <v>52800</v>
      </c>
    </row>
    <row r="114" spans="1:6" ht="15" x14ac:dyDescent="0.25">
      <c r="B114" s="90">
        <v>32</v>
      </c>
      <c r="C114" s="91" t="s">
        <v>18</v>
      </c>
      <c r="D114" s="96">
        <f>SUM(D115:D115)</f>
        <v>15200</v>
      </c>
      <c r="E114" s="60">
        <f>D114</f>
        <v>15200</v>
      </c>
      <c r="F114" s="60">
        <f>E114</f>
        <v>15200</v>
      </c>
    </row>
    <row r="115" spans="1:6" x14ac:dyDescent="0.2">
      <c r="B115" s="88">
        <v>321</v>
      </c>
      <c r="C115" s="89" t="s">
        <v>19</v>
      </c>
      <c r="D115" s="14">
        <v>15200</v>
      </c>
    </row>
    <row r="116" spans="1:6" ht="15" x14ac:dyDescent="0.25">
      <c r="B116" s="86"/>
      <c r="C116" s="87"/>
      <c r="D116" s="43"/>
    </row>
    <row r="117" spans="1:6" ht="15" hidden="1" x14ac:dyDescent="0.25">
      <c r="A117" s="63">
        <v>2301</v>
      </c>
      <c r="B117" s="86"/>
      <c r="C117" s="93" t="s">
        <v>86</v>
      </c>
      <c r="D117" s="43"/>
    </row>
    <row r="118" spans="1:6" hidden="1" x14ac:dyDescent="0.2">
      <c r="A118" s="63">
        <v>55291</v>
      </c>
      <c r="B118" s="92"/>
      <c r="C118" s="93" t="s">
        <v>106</v>
      </c>
      <c r="D118" s="27"/>
    </row>
    <row r="119" spans="1:6" hidden="1" x14ac:dyDescent="0.2">
      <c r="A119" s="63" t="s">
        <v>95</v>
      </c>
      <c r="B119" s="92"/>
      <c r="C119" s="93" t="s">
        <v>150</v>
      </c>
      <c r="D119" s="27"/>
    </row>
    <row r="120" spans="1:6" ht="15" hidden="1" x14ac:dyDescent="0.25">
      <c r="B120" s="70">
        <v>3</v>
      </c>
      <c r="C120" s="71" t="s">
        <v>14</v>
      </c>
      <c r="D120" s="22">
        <f>D121</f>
        <v>0</v>
      </c>
      <c r="E120" s="60">
        <f>E121</f>
        <v>0</v>
      </c>
      <c r="F120" s="60">
        <f>E120</f>
        <v>0</v>
      </c>
    </row>
    <row r="121" spans="1:6" ht="15" hidden="1" x14ac:dyDescent="0.25">
      <c r="B121" s="90">
        <v>32</v>
      </c>
      <c r="C121" s="91" t="s">
        <v>18</v>
      </c>
      <c r="D121" s="96">
        <f>SUM(D122:D124)</f>
        <v>0</v>
      </c>
      <c r="E121" s="60">
        <f>D121</f>
        <v>0</v>
      </c>
      <c r="F121" s="60">
        <f>E121</f>
        <v>0</v>
      </c>
    </row>
    <row r="122" spans="1:6" ht="15" hidden="1" x14ac:dyDescent="0.25">
      <c r="B122" s="74">
        <v>322</v>
      </c>
      <c r="C122" s="75" t="s">
        <v>20</v>
      </c>
      <c r="D122" s="44"/>
      <c r="E122" s="60"/>
      <c r="F122" s="60"/>
    </row>
    <row r="123" spans="1:6" ht="15" hidden="1" x14ac:dyDescent="0.25">
      <c r="B123" s="88">
        <v>323</v>
      </c>
      <c r="C123" s="89" t="s">
        <v>21</v>
      </c>
      <c r="D123" s="14"/>
      <c r="E123" s="60"/>
      <c r="F123" s="60"/>
    </row>
    <row r="124" spans="1:6" hidden="1" x14ac:dyDescent="0.2">
      <c r="A124" s="69"/>
      <c r="B124" s="88">
        <v>329</v>
      </c>
      <c r="C124" s="89" t="s">
        <v>83</v>
      </c>
      <c r="D124" s="14"/>
    </row>
    <row r="125" spans="1:6" ht="15" hidden="1" x14ac:dyDescent="0.25">
      <c r="B125" s="86"/>
      <c r="C125" s="87"/>
      <c r="D125" s="43"/>
    </row>
    <row r="126" spans="1:6" ht="15" x14ac:dyDescent="0.25">
      <c r="A126" s="63">
        <v>2301</v>
      </c>
      <c r="B126" s="86"/>
      <c r="C126" s="93" t="s">
        <v>86</v>
      </c>
      <c r="D126" s="43"/>
    </row>
    <row r="127" spans="1:6" x14ac:dyDescent="0.2">
      <c r="A127" s="63">
        <v>53082</v>
      </c>
      <c r="B127" s="92"/>
      <c r="C127" s="93" t="s">
        <v>182</v>
      </c>
      <c r="D127" s="27"/>
    </row>
    <row r="128" spans="1:6" x14ac:dyDescent="0.2">
      <c r="A128" s="63" t="s">
        <v>183</v>
      </c>
      <c r="B128" s="92"/>
      <c r="C128" s="93" t="s">
        <v>184</v>
      </c>
      <c r="D128" s="27"/>
    </row>
    <row r="129" spans="1:6" ht="15" x14ac:dyDescent="0.25">
      <c r="B129" s="70">
        <v>3</v>
      </c>
      <c r="C129" s="71" t="s">
        <v>14</v>
      </c>
      <c r="D129" s="22">
        <f>D130</f>
        <v>80000</v>
      </c>
      <c r="E129" s="60">
        <f>E130</f>
        <v>80000</v>
      </c>
      <c r="F129" s="60">
        <f>E129</f>
        <v>80000</v>
      </c>
    </row>
    <row r="130" spans="1:6" ht="15" x14ac:dyDescent="0.25">
      <c r="B130" s="90">
        <v>37</v>
      </c>
      <c r="C130" s="91" t="s">
        <v>196</v>
      </c>
      <c r="D130" s="96">
        <f>SUM(D131:D131)</f>
        <v>80000</v>
      </c>
      <c r="E130" s="60">
        <f>D130</f>
        <v>80000</v>
      </c>
      <c r="F130" s="60">
        <f>E130</f>
        <v>80000</v>
      </c>
    </row>
    <row r="131" spans="1:6" x14ac:dyDescent="0.2">
      <c r="A131" s="69"/>
      <c r="B131" s="74">
        <v>372</v>
      </c>
      <c r="C131" s="75" t="s">
        <v>79</v>
      </c>
      <c r="D131" s="14">
        <v>80000</v>
      </c>
    </row>
    <row r="132" spans="1:6" ht="15" x14ac:dyDescent="0.25">
      <c r="B132" s="70">
        <v>4</v>
      </c>
      <c r="C132" s="71" t="s">
        <v>22</v>
      </c>
      <c r="D132" s="22">
        <f t="shared" ref="D132" si="2">D133</f>
        <v>80000</v>
      </c>
      <c r="E132" s="60">
        <f>E133</f>
        <v>80000</v>
      </c>
      <c r="F132" s="60">
        <f>E132</f>
        <v>80000</v>
      </c>
    </row>
    <row r="133" spans="1:6" ht="15" x14ac:dyDescent="0.25">
      <c r="B133" s="90">
        <v>42</v>
      </c>
      <c r="C133" s="91" t="s">
        <v>54</v>
      </c>
      <c r="D133" s="96">
        <f>SUM(D134:D135)</f>
        <v>80000</v>
      </c>
      <c r="E133" s="60">
        <f>D133</f>
        <v>80000</v>
      </c>
      <c r="F133" s="60">
        <f>E133</f>
        <v>80000</v>
      </c>
    </row>
    <row r="134" spans="1:6" x14ac:dyDescent="0.2">
      <c r="B134" s="88">
        <v>424</v>
      </c>
      <c r="C134" s="89" t="s">
        <v>48</v>
      </c>
      <c r="D134" s="14">
        <v>80000</v>
      </c>
    </row>
    <row r="135" spans="1:6" ht="15" x14ac:dyDescent="0.25">
      <c r="B135" s="86"/>
      <c r="C135" s="87"/>
      <c r="D135" s="43"/>
    </row>
    <row r="136" spans="1:6" ht="15" x14ac:dyDescent="0.25">
      <c r="A136" s="63">
        <v>2301</v>
      </c>
      <c r="B136" s="86"/>
      <c r="C136" s="93" t="s">
        <v>86</v>
      </c>
      <c r="D136" s="43"/>
    </row>
    <row r="137" spans="1:6" x14ac:dyDescent="0.2">
      <c r="A137" s="63">
        <v>55291</v>
      </c>
      <c r="B137" s="92"/>
      <c r="C137" s="93" t="s">
        <v>106</v>
      </c>
      <c r="D137" s="27"/>
    </row>
    <row r="138" spans="1:6" x14ac:dyDescent="0.2">
      <c r="A138" s="63" t="s">
        <v>88</v>
      </c>
      <c r="B138" s="92"/>
      <c r="C138" s="93" t="s">
        <v>89</v>
      </c>
      <c r="D138" s="27"/>
    </row>
    <row r="139" spans="1:6" ht="15" x14ac:dyDescent="0.25">
      <c r="B139" s="70">
        <v>3</v>
      </c>
      <c r="C139" s="71" t="s">
        <v>14</v>
      </c>
      <c r="D139" s="22">
        <f>D140</f>
        <v>4000</v>
      </c>
      <c r="E139" s="60">
        <f>E140</f>
        <v>4000</v>
      </c>
      <c r="F139" s="60">
        <f>E139</f>
        <v>4000</v>
      </c>
    </row>
    <row r="140" spans="1:6" ht="15" x14ac:dyDescent="0.25">
      <c r="B140" s="90">
        <v>32</v>
      </c>
      <c r="C140" s="91" t="s">
        <v>18</v>
      </c>
      <c r="D140" s="96">
        <f>SUM(D141:D141)</f>
        <v>4000</v>
      </c>
      <c r="E140" s="60">
        <f>D140</f>
        <v>4000</v>
      </c>
      <c r="F140" s="60">
        <f>E140</f>
        <v>4000</v>
      </c>
    </row>
    <row r="141" spans="1:6" x14ac:dyDescent="0.2">
      <c r="A141" s="69"/>
      <c r="B141" s="88">
        <v>329</v>
      </c>
      <c r="C141" s="89" t="s">
        <v>83</v>
      </c>
      <c r="D141" s="14">
        <v>4000</v>
      </c>
    </row>
    <row r="142" spans="1:6" ht="15" x14ac:dyDescent="0.25">
      <c r="B142" s="86"/>
      <c r="C142" s="87"/>
      <c r="D142" s="43"/>
    </row>
    <row r="143" spans="1:6" x14ac:dyDescent="0.2">
      <c r="A143" s="63">
        <v>2301</v>
      </c>
      <c r="B143" s="92"/>
      <c r="C143" s="93" t="s">
        <v>86</v>
      </c>
      <c r="D143" s="27"/>
    </row>
    <row r="144" spans="1:6" x14ac:dyDescent="0.2">
      <c r="A144" s="63">
        <v>55291</v>
      </c>
      <c r="B144" s="92"/>
      <c r="C144" s="93" t="s">
        <v>106</v>
      </c>
      <c r="D144" s="27"/>
    </row>
    <row r="145" spans="1:6" x14ac:dyDescent="0.2">
      <c r="A145" s="69" t="s">
        <v>90</v>
      </c>
      <c r="B145" s="92"/>
      <c r="C145" s="93" t="s">
        <v>91</v>
      </c>
      <c r="D145" s="27"/>
    </row>
    <row r="146" spans="1:6" ht="15" x14ac:dyDescent="0.25">
      <c r="B146" s="70">
        <v>3</v>
      </c>
      <c r="C146" s="71" t="s">
        <v>14</v>
      </c>
      <c r="D146" s="22">
        <f>D147</f>
        <v>70000</v>
      </c>
      <c r="E146" s="60">
        <f>E147</f>
        <v>70000</v>
      </c>
      <c r="F146" s="60">
        <f>E146</f>
        <v>70000</v>
      </c>
    </row>
    <row r="147" spans="1:6" ht="15" x14ac:dyDescent="0.25">
      <c r="B147" s="90">
        <v>31</v>
      </c>
      <c r="C147" s="91" t="s">
        <v>15</v>
      </c>
      <c r="D147" s="96">
        <f>SUM(D148:D149)</f>
        <v>70000</v>
      </c>
      <c r="E147" s="60">
        <f>D147</f>
        <v>70000</v>
      </c>
      <c r="F147" s="60">
        <f>E147</f>
        <v>70000</v>
      </c>
    </row>
    <row r="148" spans="1:6" x14ac:dyDescent="0.2">
      <c r="B148" s="88">
        <v>311</v>
      </c>
      <c r="C148" s="89" t="s">
        <v>85</v>
      </c>
      <c r="D148" s="14">
        <v>60000</v>
      </c>
    </row>
    <row r="149" spans="1:6" x14ac:dyDescent="0.2">
      <c r="B149" s="88">
        <v>313</v>
      </c>
      <c r="C149" s="89" t="s">
        <v>17</v>
      </c>
      <c r="D149" s="14">
        <v>10000</v>
      </c>
    </row>
    <row r="150" spans="1:6" x14ac:dyDescent="0.2">
      <c r="B150" s="92"/>
      <c r="C150" s="93"/>
      <c r="D150" s="27"/>
    </row>
    <row r="151" spans="1:6" x14ac:dyDescent="0.2">
      <c r="A151" s="63">
        <v>2301</v>
      </c>
      <c r="B151" s="92"/>
      <c r="C151" s="93" t="s">
        <v>86</v>
      </c>
      <c r="D151" s="27"/>
    </row>
    <row r="152" spans="1:6" x14ac:dyDescent="0.2">
      <c r="A152" s="69">
        <v>55291</v>
      </c>
      <c r="B152" s="92"/>
      <c r="C152" s="93" t="s">
        <v>106</v>
      </c>
      <c r="D152" s="27"/>
    </row>
    <row r="153" spans="1:6" x14ac:dyDescent="0.2">
      <c r="A153" s="63" t="s">
        <v>92</v>
      </c>
      <c r="B153" s="92"/>
      <c r="C153" s="93" t="s">
        <v>45</v>
      </c>
      <c r="D153" s="27"/>
    </row>
    <row r="154" spans="1:6" ht="15" x14ac:dyDescent="0.25">
      <c r="B154" s="70">
        <v>3</v>
      </c>
      <c r="C154" s="71" t="s">
        <v>14</v>
      </c>
      <c r="D154" s="22">
        <f>D155</f>
        <v>5000</v>
      </c>
      <c r="E154" s="60">
        <f>E155</f>
        <v>5000</v>
      </c>
      <c r="F154" s="60">
        <f>E154</f>
        <v>5000</v>
      </c>
    </row>
    <row r="155" spans="1:6" ht="15" x14ac:dyDescent="0.25">
      <c r="B155" s="90">
        <v>32</v>
      </c>
      <c r="C155" s="91" t="s">
        <v>18</v>
      </c>
      <c r="D155" s="96">
        <f>SUM(D156:D157)</f>
        <v>5000</v>
      </c>
      <c r="E155" s="60">
        <f>D155</f>
        <v>5000</v>
      </c>
      <c r="F155" s="60">
        <f>E155</f>
        <v>5000</v>
      </c>
    </row>
    <row r="156" spans="1:6" x14ac:dyDescent="0.2">
      <c r="B156" s="88">
        <v>323</v>
      </c>
      <c r="C156" s="89" t="s">
        <v>21</v>
      </c>
      <c r="D156" s="14">
        <v>5000</v>
      </c>
    </row>
    <row r="157" spans="1:6" x14ac:dyDescent="0.2">
      <c r="B157" s="88">
        <v>324</v>
      </c>
      <c r="C157" s="89" t="s">
        <v>155</v>
      </c>
      <c r="D157" s="14"/>
    </row>
    <row r="158" spans="1:6" x14ac:dyDescent="0.2">
      <c r="B158" s="92"/>
      <c r="C158" s="93"/>
      <c r="D158" s="27"/>
    </row>
    <row r="159" spans="1:6" x14ac:dyDescent="0.2">
      <c r="A159" s="63">
        <v>2301</v>
      </c>
      <c r="B159" s="92"/>
      <c r="C159" s="93" t="s">
        <v>86</v>
      </c>
      <c r="D159" s="27"/>
    </row>
    <row r="160" spans="1:6" x14ac:dyDescent="0.2">
      <c r="A160" s="63">
        <v>55291</v>
      </c>
      <c r="B160" s="92"/>
      <c r="C160" s="93" t="s">
        <v>106</v>
      </c>
      <c r="D160" s="27"/>
    </row>
    <row r="161" spans="1:6" ht="15" x14ac:dyDescent="0.25">
      <c r="A161" s="63" t="s">
        <v>153</v>
      </c>
      <c r="B161" s="86"/>
      <c r="C161" s="93" t="s">
        <v>154</v>
      </c>
      <c r="D161" s="43"/>
    </row>
    <row r="162" spans="1:6" ht="15" x14ac:dyDescent="0.25">
      <c r="B162" s="70">
        <v>3</v>
      </c>
      <c r="C162" s="71" t="s">
        <v>14</v>
      </c>
      <c r="D162" s="22">
        <f>D163</f>
        <v>10000</v>
      </c>
      <c r="E162" s="60">
        <f>E163</f>
        <v>10000</v>
      </c>
      <c r="F162" s="60">
        <f>E162</f>
        <v>10000</v>
      </c>
    </row>
    <row r="163" spans="1:6" ht="15" x14ac:dyDescent="0.25">
      <c r="B163" s="90">
        <v>32</v>
      </c>
      <c r="C163" s="91" t="s">
        <v>18</v>
      </c>
      <c r="D163" s="96">
        <f>SUM(D164:D165)</f>
        <v>10000</v>
      </c>
      <c r="E163" s="60">
        <f>D163</f>
        <v>10000</v>
      </c>
      <c r="F163" s="60">
        <f>E163</f>
        <v>10000</v>
      </c>
    </row>
    <row r="164" spans="1:6" x14ac:dyDescent="0.2">
      <c r="A164" s="69"/>
      <c r="B164" s="88">
        <v>321</v>
      </c>
      <c r="C164" s="89" t="s">
        <v>19</v>
      </c>
      <c r="D164" s="14">
        <v>0</v>
      </c>
    </row>
    <row r="165" spans="1:6" x14ac:dyDescent="0.2">
      <c r="A165" s="69"/>
      <c r="B165" s="88">
        <v>324</v>
      </c>
      <c r="C165" s="89" t="s">
        <v>155</v>
      </c>
      <c r="D165" s="14">
        <v>10000</v>
      </c>
    </row>
    <row r="166" spans="1:6" x14ac:dyDescent="0.2">
      <c r="B166" s="92"/>
      <c r="C166" s="93"/>
      <c r="D166" s="27"/>
    </row>
    <row r="167" spans="1:6" x14ac:dyDescent="0.2">
      <c r="A167" s="63">
        <v>2301</v>
      </c>
      <c r="B167" s="92"/>
      <c r="C167" s="93" t="s">
        <v>86</v>
      </c>
      <c r="D167" s="27"/>
    </row>
    <row r="168" spans="1:6" x14ac:dyDescent="0.2">
      <c r="A168" s="63">
        <v>55291</v>
      </c>
      <c r="B168" s="92"/>
      <c r="C168" s="93" t="s">
        <v>106</v>
      </c>
      <c r="D168" s="27"/>
    </row>
    <row r="169" spans="1:6" ht="15" x14ac:dyDescent="0.25">
      <c r="A169" s="63" t="s">
        <v>102</v>
      </c>
      <c r="B169" s="86"/>
      <c r="C169" s="93" t="s">
        <v>101</v>
      </c>
      <c r="D169" s="43"/>
    </row>
    <row r="170" spans="1:6" ht="15" x14ac:dyDescent="0.25">
      <c r="B170" s="70">
        <v>3</v>
      </c>
      <c r="C170" s="71" t="s">
        <v>14</v>
      </c>
      <c r="D170" s="22">
        <f>D171</f>
        <v>5000</v>
      </c>
      <c r="E170" s="60">
        <f>E171</f>
        <v>5000</v>
      </c>
      <c r="F170" s="60">
        <f>E170</f>
        <v>5000</v>
      </c>
    </row>
    <row r="171" spans="1:6" ht="15" x14ac:dyDescent="0.25">
      <c r="B171" s="90">
        <v>32</v>
      </c>
      <c r="C171" s="91" t="s">
        <v>18</v>
      </c>
      <c r="D171" s="96">
        <f>SUM(D172:D173)</f>
        <v>5000</v>
      </c>
      <c r="E171" s="60">
        <f>D171</f>
        <v>5000</v>
      </c>
      <c r="F171" s="60">
        <f>E171</f>
        <v>5000</v>
      </c>
    </row>
    <row r="172" spans="1:6" ht="15" x14ac:dyDescent="0.25">
      <c r="B172" s="88">
        <v>323</v>
      </c>
      <c r="C172" s="89" t="s">
        <v>21</v>
      </c>
      <c r="D172" s="14">
        <v>2500</v>
      </c>
      <c r="E172" s="60"/>
      <c r="F172" s="60"/>
    </row>
    <row r="173" spans="1:6" x14ac:dyDescent="0.2">
      <c r="A173" s="69"/>
      <c r="B173" s="88">
        <v>329</v>
      </c>
      <c r="C173" s="89" t="s">
        <v>83</v>
      </c>
      <c r="D173" s="14">
        <v>2500</v>
      </c>
    </row>
    <row r="174" spans="1:6" x14ac:dyDescent="0.2">
      <c r="A174" s="69"/>
      <c r="B174" s="92"/>
      <c r="C174" s="93"/>
      <c r="D174" s="27"/>
    </row>
    <row r="175" spans="1:6" x14ac:dyDescent="0.2">
      <c r="A175" s="63">
        <v>53083</v>
      </c>
      <c r="B175" s="92"/>
      <c r="C175" s="93" t="s">
        <v>178</v>
      </c>
      <c r="D175" s="27"/>
    </row>
    <row r="176" spans="1:6" ht="15" x14ac:dyDescent="0.25">
      <c r="A176" s="63" t="s">
        <v>207</v>
      </c>
      <c r="B176" s="86"/>
      <c r="C176" s="93" t="s">
        <v>208</v>
      </c>
      <c r="D176" s="43"/>
    </row>
    <row r="177" spans="1:6" ht="15" x14ac:dyDescent="0.25">
      <c r="B177" s="70">
        <v>3</v>
      </c>
      <c r="C177" s="71" t="s">
        <v>14</v>
      </c>
      <c r="D177" s="22">
        <f>D178</f>
        <v>130000</v>
      </c>
      <c r="E177" s="60">
        <f>E178</f>
        <v>130000</v>
      </c>
      <c r="F177" s="60">
        <f>E177</f>
        <v>130000</v>
      </c>
    </row>
    <row r="178" spans="1:6" ht="15" x14ac:dyDescent="0.25">
      <c r="B178" s="90">
        <v>32</v>
      </c>
      <c r="C178" s="91" t="s">
        <v>18</v>
      </c>
      <c r="D178" s="96">
        <f>SUM(D179:D180)</f>
        <v>130000</v>
      </c>
      <c r="E178" s="60">
        <f>D178</f>
        <v>130000</v>
      </c>
      <c r="F178" s="60">
        <f>E178</f>
        <v>130000</v>
      </c>
    </row>
    <row r="179" spans="1:6" ht="15" x14ac:dyDescent="0.25">
      <c r="B179" s="88">
        <v>321</v>
      </c>
      <c r="C179" s="89" t="s">
        <v>19</v>
      </c>
      <c r="D179" s="14">
        <v>65000</v>
      </c>
      <c r="E179" s="60"/>
      <c r="F179" s="60"/>
    </row>
    <row r="180" spans="1:6" x14ac:dyDescent="0.2">
      <c r="A180" s="69"/>
      <c r="B180" s="88">
        <v>324</v>
      </c>
      <c r="C180" s="89" t="s">
        <v>155</v>
      </c>
      <c r="D180" s="14">
        <v>65000</v>
      </c>
    </row>
    <row r="181" spans="1:6" x14ac:dyDescent="0.2">
      <c r="A181" s="69"/>
      <c r="B181" s="92"/>
      <c r="C181" s="93"/>
      <c r="D181" s="27"/>
    </row>
    <row r="182" spans="1:6" hidden="1" x14ac:dyDescent="0.2">
      <c r="A182" s="63">
        <v>11001</v>
      </c>
      <c r="B182" s="92"/>
      <c r="C182" s="93" t="s">
        <v>179</v>
      </c>
      <c r="D182" s="27"/>
    </row>
    <row r="183" spans="1:6" hidden="1" x14ac:dyDescent="0.2">
      <c r="A183" s="63" t="s">
        <v>140</v>
      </c>
      <c r="B183" s="92"/>
      <c r="C183" s="93" t="s">
        <v>151</v>
      </c>
      <c r="D183" s="27"/>
    </row>
    <row r="184" spans="1:6" ht="15" hidden="1" x14ac:dyDescent="0.25">
      <c r="B184" s="70">
        <v>4</v>
      </c>
      <c r="C184" s="71" t="s">
        <v>22</v>
      </c>
      <c r="D184" s="22">
        <f t="shared" ref="D184" si="3">D185</f>
        <v>0</v>
      </c>
      <c r="E184" s="60"/>
      <c r="F184" s="60"/>
    </row>
    <row r="185" spans="1:6" ht="15" hidden="1" x14ac:dyDescent="0.25">
      <c r="B185" s="90">
        <v>42</v>
      </c>
      <c r="C185" s="91" t="s">
        <v>54</v>
      </c>
      <c r="D185" s="96">
        <f>SUM(D186:D187)</f>
        <v>0</v>
      </c>
      <c r="E185" s="60"/>
      <c r="F185" s="60"/>
    </row>
    <row r="186" spans="1:6" hidden="1" x14ac:dyDescent="0.2">
      <c r="B186" s="88">
        <v>424</v>
      </c>
      <c r="C186" s="89" t="s">
        <v>48</v>
      </c>
      <c r="D186" s="14">
        <v>0</v>
      </c>
    </row>
    <row r="187" spans="1:6" hidden="1" x14ac:dyDescent="0.2">
      <c r="A187" s="69"/>
      <c r="B187" s="92"/>
      <c r="C187" s="93"/>
      <c r="D187" s="27"/>
    </row>
    <row r="188" spans="1:6" x14ac:dyDescent="0.2">
      <c r="A188" s="63">
        <v>55291</v>
      </c>
      <c r="B188" s="92"/>
      <c r="C188" s="93" t="s">
        <v>106</v>
      </c>
      <c r="D188" s="27"/>
    </row>
    <row r="189" spans="1:6" x14ac:dyDescent="0.2">
      <c r="A189" s="63" t="s">
        <v>140</v>
      </c>
      <c r="B189" s="92"/>
      <c r="C189" s="93" t="s">
        <v>151</v>
      </c>
      <c r="D189" s="27"/>
    </row>
    <row r="190" spans="1:6" ht="15" x14ac:dyDescent="0.25">
      <c r="B190" s="70">
        <v>4</v>
      </c>
      <c r="C190" s="71" t="s">
        <v>22</v>
      </c>
      <c r="D190" s="22">
        <f t="shared" ref="D190" si="4">D191</f>
        <v>20000</v>
      </c>
      <c r="E190" s="60">
        <f>E191</f>
        <v>20000</v>
      </c>
      <c r="F190" s="60">
        <f>E190</f>
        <v>20000</v>
      </c>
    </row>
    <row r="191" spans="1:6" ht="15" x14ac:dyDescent="0.25">
      <c r="B191" s="90">
        <v>42</v>
      </c>
      <c r="C191" s="91" t="s">
        <v>54</v>
      </c>
      <c r="D191" s="96">
        <f>SUM(D192:D193)</f>
        <v>20000</v>
      </c>
      <c r="E191" s="60">
        <f>D191</f>
        <v>20000</v>
      </c>
      <c r="F191" s="60">
        <f>E191</f>
        <v>20000</v>
      </c>
    </row>
    <row r="192" spans="1:6" x14ac:dyDescent="0.2">
      <c r="B192" s="88">
        <v>424</v>
      </c>
      <c r="C192" s="89" t="s">
        <v>48</v>
      </c>
      <c r="D192" s="14">
        <v>20000</v>
      </c>
    </row>
    <row r="193" spans="1:6" x14ac:dyDescent="0.2">
      <c r="A193" s="69"/>
      <c r="B193" s="92"/>
      <c r="C193" s="93"/>
      <c r="D193" s="27"/>
    </row>
    <row r="194" spans="1:6" x14ac:dyDescent="0.2">
      <c r="A194" s="63">
        <v>53082</v>
      </c>
      <c r="B194" s="92"/>
      <c r="C194" s="93" t="s">
        <v>182</v>
      </c>
      <c r="D194" s="27"/>
    </row>
    <row r="195" spans="1:6" x14ac:dyDescent="0.2">
      <c r="A195" s="63" t="s">
        <v>140</v>
      </c>
      <c r="B195" s="92"/>
      <c r="C195" s="93" t="s">
        <v>151</v>
      </c>
      <c r="D195" s="27"/>
    </row>
    <row r="196" spans="1:6" ht="15" x14ac:dyDescent="0.25">
      <c r="B196" s="70">
        <v>4</v>
      </c>
      <c r="C196" s="71" t="s">
        <v>22</v>
      </c>
      <c r="D196" s="22">
        <f t="shared" ref="D196" si="5">D197</f>
        <v>3000</v>
      </c>
      <c r="E196" s="60">
        <f>E197</f>
        <v>3000</v>
      </c>
      <c r="F196" s="60">
        <f>E196</f>
        <v>3000</v>
      </c>
    </row>
    <row r="197" spans="1:6" ht="15" x14ac:dyDescent="0.25">
      <c r="B197" s="90">
        <v>42</v>
      </c>
      <c r="C197" s="91" t="s">
        <v>54</v>
      </c>
      <c r="D197" s="96">
        <f>SUM(D198:D200)</f>
        <v>3000</v>
      </c>
      <c r="E197" s="60">
        <f>D197</f>
        <v>3000</v>
      </c>
      <c r="F197" s="60">
        <f>E197</f>
        <v>3000</v>
      </c>
    </row>
    <row r="198" spans="1:6" x14ac:dyDescent="0.2">
      <c r="B198" s="88">
        <v>424</v>
      </c>
      <c r="C198" s="89" t="s">
        <v>48</v>
      </c>
      <c r="D198" s="14">
        <v>3000</v>
      </c>
    </row>
    <row r="199" spans="1:6" x14ac:dyDescent="0.2">
      <c r="B199" s="92"/>
      <c r="C199" s="93"/>
      <c r="D199" s="27"/>
    </row>
    <row r="200" spans="1:6" ht="14.25" hidden="1" customHeight="1" x14ac:dyDescent="0.2">
      <c r="A200" s="63">
        <v>55291</v>
      </c>
      <c r="B200" s="92"/>
      <c r="C200" s="93" t="s">
        <v>106</v>
      </c>
      <c r="D200" s="27"/>
    </row>
    <row r="201" spans="1:6" ht="14.25" hidden="1" customHeight="1" x14ac:dyDescent="0.2">
      <c r="A201" s="63" t="s">
        <v>125</v>
      </c>
      <c r="B201" s="92"/>
      <c r="C201" s="93" t="s">
        <v>126</v>
      </c>
      <c r="D201" s="27"/>
    </row>
    <row r="202" spans="1:6" ht="15" hidden="1" customHeight="1" x14ac:dyDescent="0.25">
      <c r="B202" s="70">
        <v>4</v>
      </c>
      <c r="C202" s="71" t="s">
        <v>22</v>
      </c>
      <c r="D202" s="22">
        <f t="shared" ref="D202" si="6">D203</f>
        <v>0</v>
      </c>
      <c r="E202" s="60"/>
      <c r="F202" s="60"/>
    </row>
    <row r="203" spans="1:6" ht="15" hidden="1" customHeight="1" x14ac:dyDescent="0.25">
      <c r="B203" s="90">
        <v>42</v>
      </c>
      <c r="C203" s="91" t="s">
        <v>54</v>
      </c>
      <c r="D203" s="96">
        <f>SUM(D204:D205)</f>
        <v>0</v>
      </c>
      <c r="E203" s="60"/>
      <c r="F203" s="60"/>
    </row>
    <row r="204" spans="1:6" ht="14.25" hidden="1" customHeight="1" x14ac:dyDescent="0.2">
      <c r="B204" s="88">
        <v>422</v>
      </c>
      <c r="C204" s="89" t="s">
        <v>116</v>
      </c>
      <c r="D204" s="14"/>
    </row>
    <row r="205" spans="1:6" ht="14.25" hidden="1" customHeight="1" x14ac:dyDescent="0.2">
      <c r="B205" s="92"/>
      <c r="C205" s="93"/>
      <c r="D205" s="27"/>
    </row>
    <row r="206" spans="1:6" ht="14.25" hidden="1" customHeight="1" x14ac:dyDescent="0.2">
      <c r="A206" s="69">
        <v>2405</v>
      </c>
      <c r="B206" s="92"/>
      <c r="C206" s="93" t="s">
        <v>128</v>
      </c>
      <c r="D206" s="27"/>
    </row>
    <row r="207" spans="1:6" ht="14.25" hidden="1" customHeight="1" x14ac:dyDescent="0.2">
      <c r="A207" s="63">
        <v>62300</v>
      </c>
      <c r="B207" s="92"/>
      <c r="C207" s="93" t="s">
        <v>127</v>
      </c>
      <c r="D207" s="27"/>
    </row>
    <row r="208" spans="1:6" ht="14.25" hidden="1" customHeight="1" x14ac:dyDescent="0.2">
      <c r="A208" s="63" t="s">
        <v>125</v>
      </c>
      <c r="B208" s="92"/>
      <c r="C208" s="93" t="s">
        <v>126</v>
      </c>
      <c r="D208" s="27"/>
    </row>
    <row r="209" spans="1:4" ht="15" hidden="1" customHeight="1" x14ac:dyDescent="0.25">
      <c r="B209" s="70">
        <v>4</v>
      </c>
      <c r="C209" s="71" t="s">
        <v>22</v>
      </c>
      <c r="D209" s="22">
        <f t="shared" ref="D209" si="7">D210</f>
        <v>0</v>
      </c>
    </row>
    <row r="210" spans="1:4" ht="15" hidden="1" customHeight="1" x14ac:dyDescent="0.25">
      <c r="B210" s="90">
        <v>42</v>
      </c>
      <c r="C210" s="91" t="s">
        <v>54</v>
      </c>
      <c r="D210" s="96">
        <f>SUM(D211:D211)</f>
        <v>0</v>
      </c>
    </row>
    <row r="211" spans="1:4" ht="14.25" hidden="1" customHeight="1" x14ac:dyDescent="0.2">
      <c r="B211" s="88">
        <v>422</v>
      </c>
      <c r="C211" s="89" t="s">
        <v>116</v>
      </c>
      <c r="D211" s="14"/>
    </row>
    <row r="212" spans="1:4" ht="14.25" hidden="1" customHeight="1" x14ac:dyDescent="0.2">
      <c r="B212" s="92"/>
      <c r="C212" s="93"/>
      <c r="D212" s="27"/>
    </row>
    <row r="213" spans="1:4" ht="14.25" hidden="1" customHeight="1" x14ac:dyDescent="0.2">
      <c r="A213" s="63">
        <v>55291</v>
      </c>
      <c r="B213" s="92"/>
      <c r="C213" s="93" t="s">
        <v>106</v>
      </c>
      <c r="D213" s="27"/>
    </row>
    <row r="214" spans="1:4" ht="14.25" hidden="1" customHeight="1" x14ac:dyDescent="0.2">
      <c r="A214" s="63" t="s">
        <v>132</v>
      </c>
      <c r="B214" s="92"/>
      <c r="C214" s="93" t="s">
        <v>146</v>
      </c>
      <c r="D214" s="27"/>
    </row>
    <row r="215" spans="1:4" ht="15" hidden="1" customHeight="1" x14ac:dyDescent="0.25">
      <c r="B215" s="70">
        <v>4</v>
      </c>
      <c r="C215" s="71" t="s">
        <v>22</v>
      </c>
      <c r="D215" s="22">
        <f t="shared" ref="D215" si="8">D216</f>
        <v>0</v>
      </c>
    </row>
    <row r="216" spans="1:4" ht="15" hidden="1" customHeight="1" x14ac:dyDescent="0.25">
      <c r="B216" s="90">
        <v>42</v>
      </c>
      <c r="C216" s="91" t="s">
        <v>54</v>
      </c>
      <c r="D216" s="96">
        <f>SUM(D217:D218)</f>
        <v>0</v>
      </c>
    </row>
    <row r="217" spans="1:4" ht="14.25" hidden="1" customHeight="1" x14ac:dyDescent="0.2">
      <c r="B217" s="88">
        <v>422</v>
      </c>
      <c r="C217" s="89" t="s">
        <v>116</v>
      </c>
      <c r="D217" s="14"/>
    </row>
    <row r="218" spans="1:4" ht="14.25" hidden="1" customHeight="1" x14ac:dyDescent="0.2">
      <c r="B218" s="92"/>
      <c r="C218" s="93"/>
      <c r="D218" s="27"/>
    </row>
    <row r="219" spans="1:4" ht="14.25" hidden="1" customHeight="1" x14ac:dyDescent="0.2">
      <c r="B219" s="92"/>
      <c r="C219" s="93"/>
      <c r="D219" s="27"/>
    </row>
    <row r="220" spans="1:4" ht="14.25" hidden="1" customHeight="1" x14ac:dyDescent="0.2">
      <c r="A220" s="63">
        <v>53080</v>
      </c>
      <c r="B220" s="92"/>
      <c r="C220" s="93" t="s">
        <v>141</v>
      </c>
      <c r="D220" s="27"/>
    </row>
    <row r="221" spans="1:4" ht="14.25" hidden="1" customHeight="1" x14ac:dyDescent="0.2">
      <c r="A221" s="63" t="s">
        <v>132</v>
      </c>
      <c r="B221" s="92"/>
      <c r="C221" s="93" t="s">
        <v>146</v>
      </c>
      <c r="D221" s="27"/>
    </row>
    <row r="222" spans="1:4" ht="15" hidden="1" customHeight="1" x14ac:dyDescent="0.25">
      <c r="B222" s="70">
        <v>4</v>
      </c>
      <c r="C222" s="71" t="s">
        <v>22</v>
      </c>
      <c r="D222" s="22">
        <f t="shared" ref="D222" si="9">D223</f>
        <v>0</v>
      </c>
    </row>
    <row r="223" spans="1:4" ht="15" hidden="1" customHeight="1" x14ac:dyDescent="0.25">
      <c r="B223" s="90">
        <v>42</v>
      </c>
      <c r="C223" s="91" t="s">
        <v>54</v>
      </c>
      <c r="D223" s="96">
        <f>SUM(D224:D225)</f>
        <v>0</v>
      </c>
    </row>
    <row r="224" spans="1:4" ht="14.25" hidden="1" customHeight="1" x14ac:dyDescent="0.2">
      <c r="B224" s="88">
        <v>422</v>
      </c>
      <c r="C224" s="89" t="s">
        <v>116</v>
      </c>
      <c r="D224" s="14"/>
    </row>
    <row r="225" spans="1:6" ht="14.25" hidden="1" customHeight="1" x14ac:dyDescent="0.2">
      <c r="B225" s="92"/>
      <c r="C225" s="93"/>
      <c r="D225" s="27"/>
    </row>
    <row r="226" spans="1:6" x14ac:dyDescent="0.2">
      <c r="A226" s="69">
        <v>2301</v>
      </c>
      <c r="B226" s="92"/>
      <c r="C226" s="93" t="s">
        <v>86</v>
      </c>
      <c r="D226" s="27"/>
    </row>
    <row r="227" spans="1:6" x14ac:dyDescent="0.2">
      <c r="A227" s="63">
        <v>55291</v>
      </c>
      <c r="B227" s="92"/>
      <c r="C227" s="93" t="s">
        <v>106</v>
      </c>
      <c r="D227" s="27"/>
    </row>
    <row r="228" spans="1:6" x14ac:dyDescent="0.2">
      <c r="A228" s="63" t="s">
        <v>87</v>
      </c>
      <c r="B228" s="92"/>
      <c r="C228" s="93" t="s">
        <v>47</v>
      </c>
      <c r="D228" s="27"/>
    </row>
    <row r="229" spans="1:6" ht="15" x14ac:dyDescent="0.25">
      <c r="B229" s="70">
        <v>3</v>
      </c>
      <c r="C229" s="71" t="s">
        <v>14</v>
      </c>
      <c r="D229" s="22">
        <f>D230</f>
        <v>20000</v>
      </c>
      <c r="E229" s="60">
        <f>E230</f>
        <v>20000</v>
      </c>
      <c r="F229" s="60">
        <f>E229</f>
        <v>20000</v>
      </c>
    </row>
    <row r="230" spans="1:6" ht="15" x14ac:dyDescent="0.25">
      <c r="B230" s="90">
        <v>32</v>
      </c>
      <c r="C230" s="91" t="s">
        <v>18</v>
      </c>
      <c r="D230" s="96">
        <f>SUM(D231:D232)</f>
        <v>20000</v>
      </c>
      <c r="E230" s="60">
        <f>D230</f>
        <v>20000</v>
      </c>
      <c r="F230" s="60">
        <f>E230</f>
        <v>20000</v>
      </c>
    </row>
    <row r="231" spans="1:6" ht="15" x14ac:dyDescent="0.25">
      <c r="B231" s="88">
        <v>322</v>
      </c>
      <c r="C231" s="89" t="s">
        <v>20</v>
      </c>
      <c r="D231" s="14">
        <v>5000</v>
      </c>
      <c r="E231" s="60"/>
      <c r="F231" s="60"/>
    </row>
    <row r="232" spans="1:6" x14ac:dyDescent="0.2">
      <c r="B232" s="88">
        <v>323</v>
      </c>
      <c r="C232" s="89" t="s">
        <v>21</v>
      </c>
      <c r="D232" s="14">
        <v>15000</v>
      </c>
    </row>
    <row r="233" spans="1:6" x14ac:dyDescent="0.2">
      <c r="B233" s="92"/>
      <c r="C233" s="93"/>
      <c r="D233" s="27"/>
    </row>
    <row r="234" spans="1:6" x14ac:dyDescent="0.2">
      <c r="A234" s="63">
        <v>2301</v>
      </c>
      <c r="B234" s="92"/>
      <c r="C234" s="93" t="s">
        <v>86</v>
      </c>
      <c r="D234" s="27"/>
    </row>
    <row r="235" spans="1:6" ht="15" x14ac:dyDescent="0.25">
      <c r="B235" s="86"/>
      <c r="C235" s="93" t="s">
        <v>70</v>
      </c>
      <c r="D235" s="43"/>
    </row>
    <row r="236" spans="1:6" x14ac:dyDescent="0.2">
      <c r="A236" s="63" t="s">
        <v>87</v>
      </c>
      <c r="B236" s="92"/>
      <c r="C236" s="93" t="s">
        <v>47</v>
      </c>
      <c r="D236" s="27"/>
    </row>
    <row r="237" spans="1:6" ht="15" x14ac:dyDescent="0.25">
      <c r="B237" s="70">
        <v>3</v>
      </c>
      <c r="C237" s="71" t="s">
        <v>14</v>
      </c>
      <c r="D237" s="22">
        <f>D238</f>
        <v>10000</v>
      </c>
      <c r="E237" s="60">
        <f>E238</f>
        <v>10000</v>
      </c>
      <c r="F237" s="60">
        <f>E237</f>
        <v>10000</v>
      </c>
    </row>
    <row r="238" spans="1:6" ht="15" x14ac:dyDescent="0.25">
      <c r="A238" s="69"/>
      <c r="B238" s="90">
        <v>32</v>
      </c>
      <c r="C238" s="91" t="s">
        <v>18</v>
      </c>
      <c r="D238" s="96">
        <f>SUM(D239:D239)</f>
        <v>10000</v>
      </c>
      <c r="E238" s="60">
        <f>D238</f>
        <v>10000</v>
      </c>
      <c r="F238" s="60">
        <f>E238</f>
        <v>10000</v>
      </c>
    </row>
    <row r="239" spans="1:6" x14ac:dyDescent="0.2">
      <c r="B239" s="88">
        <v>322</v>
      </c>
      <c r="C239" s="89" t="s">
        <v>20</v>
      </c>
      <c r="D239" s="14">
        <v>10000</v>
      </c>
    </row>
    <row r="240" spans="1:6" x14ac:dyDescent="0.2">
      <c r="B240" s="92"/>
      <c r="C240" s="93"/>
      <c r="D240" s="27"/>
    </row>
    <row r="241" spans="1:6" ht="15" x14ac:dyDescent="0.25">
      <c r="A241" s="63">
        <v>2301</v>
      </c>
      <c r="B241" s="86"/>
      <c r="C241" s="93" t="s">
        <v>86</v>
      </c>
      <c r="D241" s="43"/>
    </row>
    <row r="242" spans="1:6" ht="15" x14ac:dyDescent="0.25">
      <c r="A242" s="63">
        <v>53080</v>
      </c>
      <c r="B242" s="92"/>
      <c r="C242" s="93" t="s">
        <v>141</v>
      </c>
      <c r="D242" s="43"/>
    </row>
    <row r="243" spans="1:6" x14ac:dyDescent="0.2">
      <c r="A243" s="63" t="s">
        <v>87</v>
      </c>
      <c r="B243" s="92"/>
      <c r="C243" s="93" t="s">
        <v>43</v>
      </c>
      <c r="D243" s="27"/>
    </row>
    <row r="244" spans="1:6" ht="15" x14ac:dyDescent="0.25">
      <c r="B244" s="70">
        <v>3</v>
      </c>
      <c r="C244" s="71" t="s">
        <v>14</v>
      </c>
      <c r="D244" s="22">
        <f>D245</f>
        <v>40000</v>
      </c>
      <c r="E244" s="60">
        <f>E245</f>
        <v>40000</v>
      </c>
      <c r="F244" s="60">
        <f>E244</f>
        <v>40000</v>
      </c>
    </row>
    <row r="245" spans="1:6" ht="15" x14ac:dyDescent="0.25">
      <c r="A245" s="69"/>
      <c r="B245" s="90">
        <v>32</v>
      </c>
      <c r="C245" s="91" t="s">
        <v>18</v>
      </c>
      <c r="D245" s="96">
        <f>SUM(D246:D247)</f>
        <v>40000</v>
      </c>
      <c r="E245" s="60">
        <f>D245</f>
        <v>40000</v>
      </c>
      <c r="F245" s="60">
        <f>E245</f>
        <v>40000</v>
      </c>
    </row>
    <row r="246" spans="1:6" x14ac:dyDescent="0.2">
      <c r="B246" s="88">
        <v>322</v>
      </c>
      <c r="C246" s="89" t="s">
        <v>20</v>
      </c>
      <c r="D246" s="14">
        <v>40000</v>
      </c>
    </row>
    <row r="247" spans="1:6" x14ac:dyDescent="0.2">
      <c r="B247" s="88">
        <v>323</v>
      </c>
      <c r="C247" s="89" t="s">
        <v>21</v>
      </c>
      <c r="D247" s="14">
        <v>0</v>
      </c>
    </row>
    <row r="248" spans="1:6" x14ac:dyDescent="0.2">
      <c r="B248" s="92"/>
      <c r="C248" s="93"/>
      <c r="D248" s="27"/>
    </row>
    <row r="249" spans="1:6" ht="15" hidden="1" x14ac:dyDescent="0.25">
      <c r="A249" s="63">
        <v>2301</v>
      </c>
      <c r="B249" s="86"/>
      <c r="C249" s="93" t="s">
        <v>86</v>
      </c>
      <c r="D249" s="43"/>
    </row>
    <row r="250" spans="1:6" ht="15" hidden="1" x14ac:dyDescent="0.25">
      <c r="A250" s="63">
        <v>53080</v>
      </c>
      <c r="B250" s="92"/>
      <c r="C250" s="93" t="s">
        <v>141</v>
      </c>
      <c r="D250" s="43"/>
    </row>
    <row r="251" spans="1:6" hidden="1" x14ac:dyDescent="0.2">
      <c r="A251" s="63" t="s">
        <v>143</v>
      </c>
      <c r="B251" s="92"/>
      <c r="C251" s="93" t="s">
        <v>142</v>
      </c>
      <c r="D251" s="27"/>
    </row>
    <row r="252" spans="1:6" ht="15" hidden="1" x14ac:dyDescent="0.25">
      <c r="B252" s="70">
        <v>3</v>
      </c>
      <c r="C252" s="71" t="s">
        <v>14</v>
      </c>
      <c r="D252" s="97"/>
      <c r="E252" s="60"/>
      <c r="F252" s="60"/>
    </row>
    <row r="253" spans="1:6" ht="15" hidden="1" x14ac:dyDescent="0.25">
      <c r="A253" s="69"/>
      <c r="B253" s="90">
        <v>32</v>
      </c>
      <c r="C253" s="91" t="s">
        <v>18</v>
      </c>
      <c r="D253" s="43"/>
      <c r="E253" s="60"/>
      <c r="F253" s="60"/>
    </row>
    <row r="254" spans="1:6" hidden="1" x14ac:dyDescent="0.2">
      <c r="B254" s="88">
        <v>321</v>
      </c>
      <c r="C254" s="89" t="s">
        <v>20</v>
      </c>
      <c r="D254" s="27"/>
    </row>
    <row r="255" spans="1:6" hidden="1" x14ac:dyDescent="0.2">
      <c r="B255" s="88">
        <v>322</v>
      </c>
      <c r="C255" s="89" t="s">
        <v>20</v>
      </c>
      <c r="D255" s="27"/>
    </row>
    <row r="256" spans="1:6" hidden="1" x14ac:dyDescent="0.2">
      <c r="B256" s="92"/>
      <c r="C256" s="93"/>
      <c r="D256" s="27"/>
    </row>
    <row r="257" spans="1:9" ht="15" x14ac:dyDescent="0.25">
      <c r="A257" s="63">
        <v>47300</v>
      </c>
      <c r="B257" s="86"/>
      <c r="C257" s="93" t="s">
        <v>93</v>
      </c>
      <c r="D257" s="43"/>
    </row>
    <row r="258" spans="1:9" x14ac:dyDescent="0.2">
      <c r="A258" s="63" t="s">
        <v>87</v>
      </c>
      <c r="B258" s="92"/>
      <c r="C258" s="93" t="s">
        <v>43</v>
      </c>
      <c r="D258" s="27"/>
    </row>
    <row r="259" spans="1:9" ht="15" x14ac:dyDescent="0.25">
      <c r="B259" s="70">
        <v>3</v>
      </c>
      <c r="C259" s="71" t="s">
        <v>14</v>
      </c>
      <c r="D259" s="22">
        <f>D260+D263+D269</f>
        <v>115900</v>
      </c>
      <c r="E259" s="60">
        <f>SUM(E260:E269)</f>
        <v>115900</v>
      </c>
      <c r="F259" s="60">
        <f>E259</f>
        <v>115900</v>
      </c>
    </row>
    <row r="260" spans="1:9" ht="15" x14ac:dyDescent="0.25">
      <c r="A260" s="69"/>
      <c r="B260" s="90">
        <v>31</v>
      </c>
      <c r="C260" s="91" t="s">
        <v>15</v>
      </c>
      <c r="D260" s="96">
        <f>SUM(D261:D262)</f>
        <v>31000</v>
      </c>
      <c r="E260" s="60">
        <f>D260</f>
        <v>31000</v>
      </c>
      <c r="F260" s="60">
        <f>E260</f>
        <v>31000</v>
      </c>
      <c r="I260" s="64"/>
    </row>
    <row r="261" spans="1:9" x14ac:dyDescent="0.2">
      <c r="B261" s="88">
        <v>311</v>
      </c>
      <c r="C261" s="89" t="s">
        <v>118</v>
      </c>
      <c r="D261" s="14">
        <v>26500</v>
      </c>
    </row>
    <row r="262" spans="1:9" x14ac:dyDescent="0.2">
      <c r="B262" s="88">
        <v>313</v>
      </c>
      <c r="C262" s="89" t="s">
        <v>17</v>
      </c>
      <c r="D262" s="14">
        <v>4500</v>
      </c>
    </row>
    <row r="263" spans="1:9" ht="15" x14ac:dyDescent="0.25">
      <c r="B263" s="90">
        <v>32</v>
      </c>
      <c r="C263" s="91" t="s">
        <v>18</v>
      </c>
      <c r="D263" s="96">
        <f>SUM(D264:D268)</f>
        <v>83900</v>
      </c>
      <c r="E263" s="60">
        <f>D263</f>
        <v>83900</v>
      </c>
      <c r="F263" s="60">
        <f>E263</f>
        <v>83900</v>
      </c>
    </row>
    <row r="264" spans="1:9" x14ac:dyDescent="0.2">
      <c r="B264" s="88">
        <v>321</v>
      </c>
      <c r="C264" s="89" t="s">
        <v>19</v>
      </c>
      <c r="D264" s="14">
        <v>3400</v>
      </c>
    </row>
    <row r="265" spans="1:9" x14ac:dyDescent="0.2">
      <c r="B265" s="88">
        <v>322</v>
      </c>
      <c r="C265" s="89" t="s">
        <v>20</v>
      </c>
      <c r="D265" s="14">
        <v>11500</v>
      </c>
    </row>
    <row r="266" spans="1:9" x14ac:dyDescent="0.2">
      <c r="B266" s="88">
        <v>323</v>
      </c>
      <c r="C266" s="89" t="s">
        <v>21</v>
      </c>
      <c r="D266" s="14">
        <v>54500</v>
      </c>
    </row>
    <row r="267" spans="1:9" x14ac:dyDescent="0.2">
      <c r="B267" s="88">
        <v>324</v>
      </c>
      <c r="C267" s="89" t="s">
        <v>155</v>
      </c>
      <c r="D267" s="14">
        <v>6000</v>
      </c>
    </row>
    <row r="268" spans="1:9" x14ac:dyDescent="0.2">
      <c r="B268" s="88">
        <v>329</v>
      </c>
      <c r="C268" s="89" t="s">
        <v>74</v>
      </c>
      <c r="D268" s="14">
        <v>8500</v>
      </c>
    </row>
    <row r="269" spans="1:9" ht="15" x14ac:dyDescent="0.25">
      <c r="B269" s="90">
        <v>34</v>
      </c>
      <c r="C269" s="91" t="s">
        <v>75</v>
      </c>
      <c r="D269" s="96">
        <f>D270</f>
        <v>1000</v>
      </c>
      <c r="E269" s="60">
        <f>D269</f>
        <v>1000</v>
      </c>
      <c r="F269" s="60">
        <f>E269</f>
        <v>1000</v>
      </c>
    </row>
    <row r="270" spans="1:9" x14ac:dyDescent="0.2">
      <c r="B270" s="88">
        <v>343</v>
      </c>
      <c r="C270" s="89" t="s">
        <v>76</v>
      </c>
      <c r="D270" s="14">
        <v>1000</v>
      </c>
      <c r="H270" s="64"/>
    </row>
    <row r="271" spans="1:9" x14ac:dyDescent="0.2">
      <c r="A271" s="69"/>
      <c r="B271" s="92"/>
      <c r="C271" s="93"/>
      <c r="D271" s="27"/>
      <c r="H271" s="64"/>
    </row>
    <row r="272" spans="1:9" x14ac:dyDescent="0.2">
      <c r="A272" s="69">
        <v>2301</v>
      </c>
      <c r="B272" s="92"/>
      <c r="C272" s="93" t="s">
        <v>86</v>
      </c>
      <c r="D272" s="27"/>
      <c r="H272" s="64"/>
    </row>
    <row r="273" spans="1:8" x14ac:dyDescent="0.2">
      <c r="A273" s="63">
        <v>47300</v>
      </c>
      <c r="B273" s="92"/>
      <c r="C273" s="93" t="s">
        <v>93</v>
      </c>
      <c r="D273" s="27"/>
      <c r="H273" s="64"/>
    </row>
    <row r="274" spans="1:8" x14ac:dyDescent="0.2">
      <c r="A274" s="63" t="s">
        <v>87</v>
      </c>
      <c r="B274" s="92"/>
      <c r="C274" s="93" t="s">
        <v>43</v>
      </c>
      <c r="D274" s="27"/>
    </row>
    <row r="275" spans="1:8" ht="15" x14ac:dyDescent="0.25">
      <c r="B275" s="70">
        <v>4</v>
      </c>
      <c r="C275" s="71" t="s">
        <v>22</v>
      </c>
      <c r="D275" s="22">
        <f>D276</f>
        <v>8100</v>
      </c>
      <c r="E275" s="60">
        <f>E276</f>
        <v>8100</v>
      </c>
      <c r="F275" s="60">
        <f>E275</f>
        <v>8100</v>
      </c>
    </row>
    <row r="276" spans="1:8" ht="15" x14ac:dyDescent="0.25">
      <c r="B276" s="90">
        <v>42</v>
      </c>
      <c r="C276" s="91" t="s">
        <v>54</v>
      </c>
      <c r="D276" s="96">
        <f>D277</f>
        <v>8100</v>
      </c>
      <c r="E276" s="60">
        <f>D276</f>
        <v>8100</v>
      </c>
      <c r="F276" s="60">
        <f>E276</f>
        <v>8100</v>
      </c>
    </row>
    <row r="277" spans="1:8" x14ac:dyDescent="0.2">
      <c r="B277" s="88">
        <v>422</v>
      </c>
      <c r="C277" s="89" t="s">
        <v>116</v>
      </c>
      <c r="D277" s="14">
        <v>8100</v>
      </c>
    </row>
    <row r="278" spans="1:8" x14ac:dyDescent="0.2">
      <c r="B278" s="92"/>
      <c r="C278" s="93"/>
      <c r="D278" s="27"/>
    </row>
    <row r="279" spans="1:8" x14ac:dyDescent="0.2">
      <c r="A279" s="63">
        <v>2301</v>
      </c>
      <c r="B279" s="92"/>
      <c r="C279" s="93" t="s">
        <v>86</v>
      </c>
      <c r="D279" s="27"/>
    </row>
    <row r="280" spans="1:8" ht="15" x14ac:dyDescent="0.25">
      <c r="B280" s="86"/>
      <c r="C280" s="93" t="s">
        <v>70</v>
      </c>
      <c r="D280" s="43"/>
    </row>
    <row r="281" spans="1:8" x14ac:dyDescent="0.2">
      <c r="A281" s="63" t="s">
        <v>109</v>
      </c>
      <c r="B281" s="92"/>
      <c r="C281" s="93" t="s">
        <v>108</v>
      </c>
      <c r="D281" s="27"/>
    </row>
    <row r="282" spans="1:8" hidden="1" x14ac:dyDescent="0.2">
      <c r="B282" s="92">
        <v>3</v>
      </c>
      <c r="C282" s="93" t="s">
        <v>14</v>
      </c>
      <c r="D282" s="27">
        <f>D283</f>
        <v>0</v>
      </c>
    </row>
    <row r="283" spans="1:8" hidden="1" x14ac:dyDescent="0.2">
      <c r="A283" s="69"/>
      <c r="B283" s="92">
        <v>32</v>
      </c>
      <c r="C283" s="93" t="s">
        <v>18</v>
      </c>
      <c r="D283" s="27">
        <f>SUM(D284:D285)</f>
        <v>0</v>
      </c>
    </row>
    <row r="284" spans="1:8" hidden="1" x14ac:dyDescent="0.2">
      <c r="B284" s="92">
        <v>323</v>
      </c>
      <c r="C284" s="93" t="s">
        <v>21</v>
      </c>
      <c r="D284" s="27"/>
    </row>
    <row r="285" spans="1:8" hidden="1" x14ac:dyDescent="0.2">
      <c r="B285" s="92"/>
      <c r="C285" s="93"/>
      <c r="D285" s="27"/>
    </row>
    <row r="286" spans="1:8" ht="15" hidden="1" x14ac:dyDescent="0.25">
      <c r="A286" s="63">
        <v>2301</v>
      </c>
      <c r="B286" s="86"/>
      <c r="C286" s="87" t="s">
        <v>86</v>
      </c>
      <c r="D286" s="43"/>
    </row>
    <row r="287" spans="1:8" ht="15" hidden="1" x14ac:dyDescent="0.25">
      <c r="A287" s="63">
        <v>58300</v>
      </c>
      <c r="B287" s="86"/>
      <c r="C287" s="87" t="s">
        <v>107</v>
      </c>
      <c r="D287" s="43"/>
    </row>
    <row r="288" spans="1:8" hidden="1" x14ac:dyDescent="0.2">
      <c r="A288" s="63" t="s">
        <v>109</v>
      </c>
      <c r="B288" s="92"/>
      <c r="C288" s="93" t="s">
        <v>108</v>
      </c>
      <c r="D288" s="27"/>
    </row>
    <row r="289" spans="1:6" ht="15" x14ac:dyDescent="0.25">
      <c r="B289" s="70">
        <v>3</v>
      </c>
      <c r="C289" s="71" t="s">
        <v>14</v>
      </c>
      <c r="D289" s="22">
        <f>D290+D294</f>
        <v>118450</v>
      </c>
      <c r="E289" s="60">
        <f>SUM(E290:E294)</f>
        <v>118450</v>
      </c>
      <c r="F289" s="60">
        <f>E289</f>
        <v>118450</v>
      </c>
    </row>
    <row r="290" spans="1:6" ht="15" x14ac:dyDescent="0.25">
      <c r="A290" s="69"/>
      <c r="B290" s="90">
        <v>31</v>
      </c>
      <c r="C290" s="91" t="s">
        <v>15</v>
      </c>
      <c r="D290" s="96">
        <f>SUM(D291:D293)</f>
        <v>117450</v>
      </c>
      <c r="E290" s="60">
        <f>D290</f>
        <v>117450</v>
      </c>
      <c r="F290" s="60">
        <f>E290</f>
        <v>117450</v>
      </c>
    </row>
    <row r="291" spans="1:6" x14ac:dyDescent="0.2">
      <c r="B291" s="88">
        <v>311</v>
      </c>
      <c r="C291" s="89" t="s">
        <v>85</v>
      </c>
      <c r="D291" s="14">
        <v>90000</v>
      </c>
    </row>
    <row r="292" spans="1:6" x14ac:dyDescent="0.2">
      <c r="B292" s="88">
        <v>312</v>
      </c>
      <c r="C292" s="89" t="s">
        <v>30</v>
      </c>
      <c r="D292" s="14">
        <v>12600</v>
      </c>
    </row>
    <row r="293" spans="1:6" x14ac:dyDescent="0.2">
      <c r="B293" s="88">
        <v>313</v>
      </c>
      <c r="C293" s="89" t="s">
        <v>17</v>
      </c>
      <c r="D293" s="14">
        <v>14850</v>
      </c>
    </row>
    <row r="294" spans="1:6" ht="15" x14ac:dyDescent="0.25">
      <c r="B294" s="90">
        <v>32</v>
      </c>
      <c r="C294" s="91" t="s">
        <v>18</v>
      </c>
      <c r="D294" s="96">
        <f>D295</f>
        <v>1000</v>
      </c>
      <c r="E294" s="60">
        <f>D294</f>
        <v>1000</v>
      </c>
      <c r="F294" s="60">
        <f>E294</f>
        <v>1000</v>
      </c>
    </row>
    <row r="295" spans="1:6" x14ac:dyDescent="0.2">
      <c r="B295" s="88">
        <v>321</v>
      </c>
      <c r="C295" s="89" t="s">
        <v>19</v>
      </c>
      <c r="D295" s="14">
        <v>1000</v>
      </c>
    </row>
    <row r="296" spans="1:6" x14ac:dyDescent="0.2">
      <c r="B296" s="92"/>
      <c r="C296" s="93"/>
      <c r="D296" s="27"/>
    </row>
    <row r="297" spans="1:6" x14ac:dyDescent="0.2">
      <c r="A297" s="63">
        <v>2301</v>
      </c>
      <c r="B297" s="92"/>
      <c r="C297" s="93" t="s">
        <v>86</v>
      </c>
      <c r="D297" s="27"/>
    </row>
    <row r="298" spans="1:6" x14ac:dyDescent="0.2">
      <c r="A298" s="63">
        <v>55291</v>
      </c>
      <c r="B298" s="92"/>
      <c r="C298" s="93" t="s">
        <v>106</v>
      </c>
      <c r="D298" s="27"/>
    </row>
    <row r="299" spans="1:6" x14ac:dyDescent="0.2">
      <c r="A299" s="63" t="s">
        <v>109</v>
      </c>
      <c r="B299" s="92"/>
      <c r="C299" s="93" t="s">
        <v>108</v>
      </c>
      <c r="D299" s="27"/>
    </row>
    <row r="300" spans="1:6" ht="15" x14ac:dyDescent="0.25">
      <c r="B300" s="70">
        <v>3</v>
      </c>
      <c r="C300" s="71" t="s">
        <v>14</v>
      </c>
      <c r="D300" s="22">
        <f>D301+D305</f>
        <v>60000</v>
      </c>
      <c r="E300" s="60">
        <f>SUM(E301:E305)</f>
        <v>60000</v>
      </c>
      <c r="F300" s="60">
        <f>E300</f>
        <v>60000</v>
      </c>
    </row>
    <row r="301" spans="1:6" ht="15" x14ac:dyDescent="0.25">
      <c r="B301" s="90">
        <v>31</v>
      </c>
      <c r="C301" s="91" t="s">
        <v>15</v>
      </c>
      <c r="D301" s="96">
        <f>SUM(D302:D304)</f>
        <v>56625</v>
      </c>
      <c r="E301" s="60">
        <f>D301</f>
        <v>56625</v>
      </c>
      <c r="F301" s="60">
        <f>E301</f>
        <v>56625</v>
      </c>
    </row>
    <row r="302" spans="1:6" x14ac:dyDescent="0.2">
      <c r="B302" s="88">
        <v>311</v>
      </c>
      <c r="C302" s="89" t="s">
        <v>85</v>
      </c>
      <c r="D302" s="14">
        <v>45000</v>
      </c>
    </row>
    <row r="303" spans="1:6" x14ac:dyDescent="0.2">
      <c r="B303" s="88">
        <v>312</v>
      </c>
      <c r="C303" s="89" t="s">
        <v>30</v>
      </c>
      <c r="D303" s="14">
        <v>4200</v>
      </c>
    </row>
    <row r="304" spans="1:6" x14ac:dyDescent="0.2">
      <c r="B304" s="88">
        <v>313</v>
      </c>
      <c r="C304" s="89" t="s">
        <v>17</v>
      </c>
      <c r="D304" s="14">
        <v>7425</v>
      </c>
    </row>
    <row r="305" spans="1:6" ht="15" x14ac:dyDescent="0.25">
      <c r="B305" s="90">
        <v>32</v>
      </c>
      <c r="C305" s="91" t="s">
        <v>18</v>
      </c>
      <c r="D305" s="96">
        <f>D306</f>
        <v>3375</v>
      </c>
      <c r="E305" s="60">
        <f>D305</f>
        <v>3375</v>
      </c>
      <c r="F305" s="60">
        <f>E305</f>
        <v>3375</v>
      </c>
    </row>
    <row r="306" spans="1:6" x14ac:dyDescent="0.2">
      <c r="B306" s="88">
        <v>321</v>
      </c>
      <c r="C306" s="89" t="s">
        <v>19</v>
      </c>
      <c r="D306" s="14">
        <v>3375</v>
      </c>
    </row>
    <row r="307" spans="1:6" x14ac:dyDescent="0.2">
      <c r="B307" s="92"/>
      <c r="C307" s="93"/>
      <c r="D307" s="27"/>
    </row>
    <row r="308" spans="1:6" x14ac:dyDescent="0.2">
      <c r="A308" s="69"/>
      <c r="B308" s="92"/>
      <c r="C308" s="93"/>
      <c r="D308" s="27"/>
    </row>
    <row r="309" spans="1:6" x14ac:dyDescent="0.2">
      <c r="A309" s="63">
        <v>2301</v>
      </c>
      <c r="B309" s="92"/>
      <c r="C309" s="93" t="s">
        <v>86</v>
      </c>
      <c r="D309" s="27"/>
    </row>
    <row r="310" spans="1:6" x14ac:dyDescent="0.2">
      <c r="A310" s="63">
        <v>47300</v>
      </c>
      <c r="B310" s="92"/>
      <c r="C310" s="93" t="s">
        <v>93</v>
      </c>
      <c r="D310" s="27"/>
    </row>
    <row r="311" spans="1:6" ht="15" x14ac:dyDescent="0.25">
      <c r="A311" s="63" t="s">
        <v>94</v>
      </c>
      <c r="B311" s="86"/>
      <c r="C311" s="93" t="s">
        <v>134</v>
      </c>
      <c r="D311" s="43"/>
    </row>
    <row r="312" spans="1:6" ht="15" x14ac:dyDescent="0.25">
      <c r="B312" s="70">
        <v>3</v>
      </c>
      <c r="C312" s="71" t="s">
        <v>14</v>
      </c>
      <c r="D312" s="22">
        <f>D313+D316+D321</f>
        <v>250000</v>
      </c>
      <c r="E312" s="60">
        <f>SUM(E316:E322)</f>
        <v>250000</v>
      </c>
      <c r="F312" s="60">
        <f>E312</f>
        <v>250000</v>
      </c>
    </row>
    <row r="313" spans="1:6" ht="15" x14ac:dyDescent="0.25">
      <c r="B313" s="90">
        <v>31</v>
      </c>
      <c r="C313" s="91" t="s">
        <v>15</v>
      </c>
      <c r="D313" s="96">
        <f>SUM(D314:D315)</f>
        <v>0</v>
      </c>
      <c r="E313" s="60"/>
      <c r="F313" s="60"/>
    </row>
    <row r="314" spans="1:6" ht="15" x14ac:dyDescent="0.25">
      <c r="B314" s="88">
        <v>311</v>
      </c>
      <c r="C314" s="89" t="s">
        <v>16</v>
      </c>
      <c r="D314" s="14"/>
      <c r="E314" s="60"/>
      <c r="F314" s="60"/>
    </row>
    <row r="315" spans="1:6" ht="15" x14ac:dyDescent="0.25">
      <c r="B315" s="88">
        <v>313</v>
      </c>
      <c r="C315" s="89" t="s">
        <v>17</v>
      </c>
      <c r="D315" s="14"/>
      <c r="E315" s="60"/>
      <c r="F315" s="60"/>
    </row>
    <row r="316" spans="1:6" ht="15" x14ac:dyDescent="0.25">
      <c r="B316" s="90">
        <v>32</v>
      </c>
      <c r="C316" s="91" t="s">
        <v>18</v>
      </c>
      <c r="D316" s="96">
        <f>SUM(D317:D320)</f>
        <v>249000</v>
      </c>
      <c r="E316" s="60">
        <f>D316</f>
        <v>249000</v>
      </c>
      <c r="F316" s="60">
        <f>E316</f>
        <v>249000</v>
      </c>
    </row>
    <row r="317" spans="1:6" x14ac:dyDescent="0.2">
      <c r="B317" s="88">
        <v>321</v>
      </c>
      <c r="C317" s="89" t="s">
        <v>19</v>
      </c>
      <c r="D317" s="14">
        <v>2000</v>
      </c>
    </row>
    <row r="318" spans="1:6" x14ac:dyDescent="0.2">
      <c r="B318" s="88">
        <v>322</v>
      </c>
      <c r="C318" s="89" t="s">
        <v>20</v>
      </c>
      <c r="D318" s="14">
        <v>218000</v>
      </c>
      <c r="F318" s="64"/>
    </row>
    <row r="319" spans="1:6" x14ac:dyDescent="0.2">
      <c r="B319" s="88">
        <v>323</v>
      </c>
      <c r="C319" s="89" t="s">
        <v>21</v>
      </c>
      <c r="D319" s="14">
        <v>24000</v>
      </c>
      <c r="F319" s="64"/>
    </row>
    <row r="320" spans="1:6" x14ac:dyDescent="0.2">
      <c r="B320" s="88">
        <v>329</v>
      </c>
      <c r="C320" s="89" t="s">
        <v>74</v>
      </c>
      <c r="D320" s="14">
        <v>5000</v>
      </c>
      <c r="F320" s="64"/>
    </row>
    <row r="321" spans="1:6" ht="15" x14ac:dyDescent="0.25">
      <c r="B321" s="90">
        <v>34</v>
      </c>
      <c r="C321" s="91" t="s">
        <v>75</v>
      </c>
      <c r="D321" s="96">
        <f>D322</f>
        <v>1000</v>
      </c>
      <c r="E321" s="60">
        <f>D321</f>
        <v>1000</v>
      </c>
      <c r="F321" s="60">
        <f>E321</f>
        <v>1000</v>
      </c>
    </row>
    <row r="322" spans="1:6" x14ac:dyDescent="0.2">
      <c r="B322" s="88">
        <v>343</v>
      </c>
      <c r="C322" s="89" t="s">
        <v>76</v>
      </c>
      <c r="D322" s="14">
        <v>1000</v>
      </c>
    </row>
    <row r="323" spans="1:6" x14ac:dyDescent="0.2">
      <c r="B323" s="92"/>
      <c r="C323" s="93"/>
      <c r="D323" s="27"/>
    </row>
    <row r="324" spans="1:6" x14ac:dyDescent="0.2">
      <c r="A324" s="63">
        <v>2301</v>
      </c>
      <c r="B324" s="92"/>
      <c r="C324" s="93" t="s">
        <v>86</v>
      </c>
      <c r="D324" s="27"/>
    </row>
    <row r="325" spans="1:6" x14ac:dyDescent="0.2">
      <c r="A325" s="69">
        <v>47300</v>
      </c>
      <c r="B325" s="92"/>
      <c r="C325" s="93" t="s">
        <v>93</v>
      </c>
      <c r="D325" s="27"/>
    </row>
    <row r="326" spans="1:6" x14ac:dyDescent="0.2">
      <c r="A326" s="63" t="s">
        <v>84</v>
      </c>
      <c r="B326" s="92"/>
      <c r="C326" s="93" t="s">
        <v>135</v>
      </c>
      <c r="D326" s="27"/>
    </row>
    <row r="327" spans="1:6" ht="15" x14ac:dyDescent="0.25">
      <c r="B327" s="70">
        <v>3</v>
      </c>
      <c r="C327" s="71" t="s">
        <v>14</v>
      </c>
      <c r="D327" s="22">
        <f>D328+D332</f>
        <v>180000</v>
      </c>
      <c r="E327" s="60">
        <f>E328+E332</f>
        <v>180000</v>
      </c>
      <c r="F327" s="60">
        <f>E327</f>
        <v>180000</v>
      </c>
    </row>
    <row r="328" spans="1:6" ht="15" x14ac:dyDescent="0.25">
      <c r="B328" s="90">
        <v>31</v>
      </c>
      <c r="C328" s="91" t="s">
        <v>15</v>
      </c>
      <c r="D328" s="96">
        <f>SUM(D329:D331)</f>
        <v>75900</v>
      </c>
      <c r="E328" s="60">
        <f>D328</f>
        <v>75900</v>
      </c>
      <c r="F328" s="60">
        <f>E328</f>
        <v>75900</v>
      </c>
    </row>
    <row r="329" spans="1:6" x14ac:dyDescent="0.2">
      <c r="B329" s="88">
        <v>311</v>
      </c>
      <c r="C329" s="89" t="s">
        <v>16</v>
      </c>
      <c r="D329" s="14">
        <v>63000</v>
      </c>
    </row>
    <row r="330" spans="1:6" x14ac:dyDescent="0.2">
      <c r="B330" s="88">
        <v>312</v>
      </c>
      <c r="C330" s="89" t="s">
        <v>30</v>
      </c>
      <c r="D330" s="14">
        <v>3000</v>
      </c>
    </row>
    <row r="331" spans="1:6" x14ac:dyDescent="0.2">
      <c r="B331" s="88">
        <v>313</v>
      </c>
      <c r="C331" s="89" t="s">
        <v>17</v>
      </c>
      <c r="D331" s="14">
        <v>9900</v>
      </c>
    </row>
    <row r="332" spans="1:6" ht="15" x14ac:dyDescent="0.25">
      <c r="A332" s="69"/>
      <c r="B332" s="90">
        <v>32</v>
      </c>
      <c r="C332" s="91" t="s">
        <v>18</v>
      </c>
      <c r="D332" s="96">
        <f>SUM(D333:D335)</f>
        <v>104100</v>
      </c>
      <c r="E332" s="60">
        <f>D332</f>
        <v>104100</v>
      </c>
      <c r="F332" s="60">
        <f>E332</f>
        <v>104100</v>
      </c>
    </row>
    <row r="333" spans="1:6" ht="15" x14ac:dyDescent="0.25">
      <c r="A333" s="69"/>
      <c r="B333" s="88">
        <v>321</v>
      </c>
      <c r="C333" s="89" t="s">
        <v>19</v>
      </c>
      <c r="D333" s="14">
        <v>5100</v>
      </c>
      <c r="E333" s="60"/>
      <c r="F333" s="60"/>
    </row>
    <row r="334" spans="1:6" x14ac:dyDescent="0.2">
      <c r="B334" s="88">
        <v>322</v>
      </c>
      <c r="C334" s="89" t="s">
        <v>20</v>
      </c>
      <c r="D334" s="14">
        <v>99000</v>
      </c>
      <c r="F334" s="64"/>
    </row>
    <row r="335" spans="1:6" x14ac:dyDescent="0.2">
      <c r="B335" s="88">
        <v>323</v>
      </c>
      <c r="C335" s="89" t="s">
        <v>21</v>
      </c>
      <c r="D335" s="14"/>
      <c r="F335" s="64"/>
    </row>
    <row r="336" spans="1:6" x14ac:dyDescent="0.2">
      <c r="B336" s="92"/>
      <c r="C336" s="93"/>
      <c r="D336" s="27"/>
      <c r="F336" s="64"/>
    </row>
    <row r="337" spans="1:6" ht="15" x14ac:dyDescent="0.25">
      <c r="A337" s="63">
        <v>2301</v>
      </c>
      <c r="B337" s="86"/>
      <c r="C337" s="93" t="s">
        <v>86</v>
      </c>
      <c r="D337" s="43"/>
    </row>
    <row r="338" spans="1:6" ht="15" x14ac:dyDescent="0.25">
      <c r="A338" s="63">
        <v>47300</v>
      </c>
      <c r="B338" s="86"/>
      <c r="C338" s="93" t="s">
        <v>93</v>
      </c>
      <c r="D338" s="43"/>
    </row>
    <row r="339" spans="1:6" x14ac:dyDescent="0.2">
      <c r="A339" s="63" t="s">
        <v>95</v>
      </c>
      <c r="B339" s="92"/>
      <c r="C339" s="93" t="s">
        <v>136</v>
      </c>
      <c r="D339" s="27"/>
    </row>
    <row r="340" spans="1:6" ht="15" x14ac:dyDescent="0.25">
      <c r="A340" s="69"/>
      <c r="B340" s="70">
        <v>3</v>
      </c>
      <c r="C340" s="71" t="s">
        <v>14</v>
      </c>
      <c r="D340" s="22">
        <f>D341+D343+D349</f>
        <v>70000</v>
      </c>
      <c r="E340" s="60">
        <f>E341+E343+E349</f>
        <v>70000</v>
      </c>
      <c r="F340" s="60">
        <f>E340</f>
        <v>70000</v>
      </c>
    </row>
    <row r="341" spans="1:6" ht="15" x14ac:dyDescent="0.25">
      <c r="B341" s="90">
        <v>31</v>
      </c>
      <c r="C341" s="91" t="s">
        <v>15</v>
      </c>
      <c r="D341" s="96">
        <f>SUM(D342:D342)</f>
        <v>1200</v>
      </c>
      <c r="E341" s="60">
        <f>D341</f>
        <v>1200</v>
      </c>
      <c r="F341" s="60">
        <f>E341</f>
        <v>1200</v>
      </c>
    </row>
    <row r="342" spans="1:6" x14ac:dyDescent="0.2">
      <c r="B342" s="88">
        <v>312</v>
      </c>
      <c r="C342" s="89" t="s">
        <v>30</v>
      </c>
      <c r="D342" s="14">
        <v>1200</v>
      </c>
    </row>
    <row r="343" spans="1:6" ht="15" x14ac:dyDescent="0.25">
      <c r="B343" s="90">
        <v>32</v>
      </c>
      <c r="C343" s="91" t="s">
        <v>18</v>
      </c>
      <c r="D343" s="96">
        <f>SUM(D344:D348)</f>
        <v>67800</v>
      </c>
      <c r="E343" s="60">
        <f>D343</f>
        <v>67800</v>
      </c>
      <c r="F343" s="60">
        <f>E343</f>
        <v>67800</v>
      </c>
    </row>
    <row r="344" spans="1:6" ht="15" x14ac:dyDescent="0.25">
      <c r="B344" s="88">
        <v>321</v>
      </c>
      <c r="C344" s="89" t="s">
        <v>19</v>
      </c>
      <c r="D344" s="14">
        <v>8000</v>
      </c>
      <c r="E344" s="60"/>
      <c r="F344" s="60"/>
    </row>
    <row r="345" spans="1:6" x14ac:dyDescent="0.2">
      <c r="B345" s="88">
        <v>322</v>
      </c>
      <c r="C345" s="89" t="s">
        <v>20</v>
      </c>
      <c r="D345" s="14">
        <v>21000</v>
      </c>
      <c r="F345" s="64"/>
    </row>
    <row r="346" spans="1:6" x14ac:dyDescent="0.2">
      <c r="B346" s="88">
        <v>323</v>
      </c>
      <c r="C346" s="89" t="s">
        <v>21</v>
      </c>
      <c r="D346" s="14">
        <v>24500</v>
      </c>
      <c r="F346" s="64"/>
    </row>
    <row r="347" spans="1:6" x14ac:dyDescent="0.2">
      <c r="B347" s="88">
        <v>324</v>
      </c>
      <c r="C347" s="89" t="s">
        <v>130</v>
      </c>
      <c r="D347" s="14">
        <v>5000</v>
      </c>
      <c r="F347" s="64"/>
    </row>
    <row r="348" spans="1:6" x14ac:dyDescent="0.2">
      <c r="B348" s="88">
        <v>329</v>
      </c>
      <c r="C348" s="89" t="s">
        <v>74</v>
      </c>
      <c r="D348" s="14">
        <v>9300</v>
      </c>
      <c r="F348" s="64"/>
    </row>
    <row r="349" spans="1:6" ht="15" x14ac:dyDescent="0.25">
      <c r="B349" s="90">
        <v>34</v>
      </c>
      <c r="C349" s="91" t="s">
        <v>75</v>
      </c>
      <c r="D349" s="96">
        <f>D350</f>
        <v>1000</v>
      </c>
      <c r="E349" s="60">
        <f>D349</f>
        <v>1000</v>
      </c>
      <c r="F349" s="60">
        <f>E349</f>
        <v>1000</v>
      </c>
    </row>
    <row r="350" spans="1:6" x14ac:dyDescent="0.2">
      <c r="B350" s="88">
        <v>343</v>
      </c>
      <c r="C350" s="89" t="s">
        <v>76</v>
      </c>
      <c r="D350" s="14">
        <v>1000</v>
      </c>
      <c r="F350" s="64"/>
    </row>
    <row r="351" spans="1:6" ht="15" x14ac:dyDescent="0.25">
      <c r="B351" s="70">
        <v>4</v>
      </c>
      <c r="C351" s="71" t="s">
        <v>22</v>
      </c>
      <c r="D351" s="22">
        <f t="shared" ref="D351:F351" si="10">D352</f>
        <v>5000</v>
      </c>
      <c r="E351" s="60">
        <f t="shared" si="10"/>
        <v>5000</v>
      </c>
      <c r="F351" s="60">
        <f t="shared" si="10"/>
        <v>5000</v>
      </c>
    </row>
    <row r="352" spans="1:6" ht="15" x14ac:dyDescent="0.25">
      <c r="B352" s="90">
        <v>42</v>
      </c>
      <c r="C352" s="91" t="s">
        <v>54</v>
      </c>
      <c r="D352" s="96">
        <f>SUM(D353:D354)</f>
        <v>5000</v>
      </c>
      <c r="E352" s="60">
        <f>D352</f>
        <v>5000</v>
      </c>
      <c r="F352" s="60">
        <f>E352</f>
        <v>5000</v>
      </c>
    </row>
    <row r="353" spans="1:6" x14ac:dyDescent="0.2">
      <c r="B353" s="88">
        <v>422</v>
      </c>
      <c r="C353" s="89" t="s">
        <v>116</v>
      </c>
      <c r="D353" s="14">
        <v>5000</v>
      </c>
      <c r="F353" s="64"/>
    </row>
    <row r="354" spans="1:6" x14ac:dyDescent="0.2">
      <c r="B354" s="92"/>
      <c r="C354" s="93"/>
      <c r="D354" s="27"/>
      <c r="F354" s="64"/>
    </row>
    <row r="355" spans="1:6" x14ac:dyDescent="0.2">
      <c r="A355" s="63">
        <v>2301</v>
      </c>
      <c r="B355" s="92"/>
      <c r="C355" s="93" t="s">
        <v>86</v>
      </c>
      <c r="D355" s="27"/>
    </row>
    <row r="356" spans="1:6" x14ac:dyDescent="0.2">
      <c r="A356" s="69">
        <v>32300</v>
      </c>
      <c r="B356" s="92"/>
      <c r="C356" s="93" t="s">
        <v>133</v>
      </c>
      <c r="D356" s="27"/>
    </row>
    <row r="357" spans="1:6" x14ac:dyDescent="0.2">
      <c r="A357" s="63" t="s">
        <v>137</v>
      </c>
      <c r="B357" s="92"/>
      <c r="C357" s="93" t="s">
        <v>120</v>
      </c>
      <c r="D357" s="27"/>
    </row>
    <row r="358" spans="1:6" ht="15" x14ac:dyDescent="0.25">
      <c r="B358" s="70">
        <v>3</v>
      </c>
      <c r="C358" s="71" t="s">
        <v>14</v>
      </c>
      <c r="D358" s="22">
        <f>D359+D362+D368</f>
        <v>125000</v>
      </c>
      <c r="E358" s="60">
        <f>SUM(E359:E368)</f>
        <v>125000</v>
      </c>
      <c r="F358" s="60">
        <f>E358</f>
        <v>125000</v>
      </c>
    </row>
    <row r="359" spans="1:6" ht="15" x14ac:dyDescent="0.25">
      <c r="B359" s="90">
        <v>31</v>
      </c>
      <c r="C359" s="91" t="s">
        <v>15</v>
      </c>
      <c r="D359" s="96">
        <f>SUM(D360:D361)</f>
        <v>2330</v>
      </c>
      <c r="E359" s="60">
        <f>D359</f>
        <v>2330</v>
      </c>
      <c r="F359" s="60">
        <f>E359</f>
        <v>2330</v>
      </c>
    </row>
    <row r="360" spans="1:6" ht="15" x14ac:dyDescent="0.25">
      <c r="B360" s="88">
        <v>311</v>
      </c>
      <c r="C360" s="89" t="s">
        <v>16</v>
      </c>
      <c r="D360" s="14">
        <v>2000</v>
      </c>
      <c r="E360" s="60"/>
      <c r="F360" s="60"/>
    </row>
    <row r="361" spans="1:6" ht="15" x14ac:dyDescent="0.25">
      <c r="B361" s="88">
        <v>313</v>
      </c>
      <c r="C361" s="89" t="s">
        <v>17</v>
      </c>
      <c r="D361" s="14">
        <v>330</v>
      </c>
      <c r="E361" s="60"/>
      <c r="F361" s="60"/>
    </row>
    <row r="362" spans="1:6" ht="15" x14ac:dyDescent="0.25">
      <c r="B362" s="90">
        <v>32</v>
      </c>
      <c r="C362" s="91" t="s">
        <v>18</v>
      </c>
      <c r="D362" s="96">
        <f>SUM(D363:D367)</f>
        <v>122570</v>
      </c>
      <c r="E362" s="60">
        <f>D362</f>
        <v>122570</v>
      </c>
      <c r="F362" s="60">
        <f>E362</f>
        <v>122570</v>
      </c>
    </row>
    <row r="363" spans="1:6" ht="15" x14ac:dyDescent="0.25">
      <c r="B363" s="88">
        <v>321</v>
      </c>
      <c r="C363" s="89" t="s">
        <v>19</v>
      </c>
      <c r="D363" s="14">
        <v>1670</v>
      </c>
      <c r="E363" s="60"/>
      <c r="F363" s="60"/>
    </row>
    <row r="364" spans="1:6" x14ac:dyDescent="0.2">
      <c r="A364" s="69"/>
      <c r="B364" s="88">
        <v>322</v>
      </c>
      <c r="C364" s="89" t="s">
        <v>20</v>
      </c>
      <c r="D364" s="14">
        <v>52500</v>
      </c>
      <c r="F364" s="64"/>
    </row>
    <row r="365" spans="1:6" x14ac:dyDescent="0.2">
      <c r="B365" s="88">
        <v>323</v>
      </c>
      <c r="C365" s="89" t="s">
        <v>21</v>
      </c>
      <c r="D365" s="14">
        <v>55000</v>
      </c>
      <c r="F365" s="64"/>
    </row>
    <row r="366" spans="1:6" x14ac:dyDescent="0.2">
      <c r="B366" s="88">
        <v>324</v>
      </c>
      <c r="C366" s="89" t="s">
        <v>130</v>
      </c>
      <c r="D366" s="14">
        <v>200</v>
      </c>
      <c r="F366" s="64"/>
    </row>
    <row r="367" spans="1:6" x14ac:dyDescent="0.2">
      <c r="B367" s="88">
        <v>329</v>
      </c>
      <c r="C367" s="89" t="s">
        <v>74</v>
      </c>
      <c r="D367" s="14">
        <v>13200</v>
      </c>
      <c r="F367" s="64"/>
    </row>
    <row r="368" spans="1:6" ht="15" x14ac:dyDescent="0.25">
      <c r="B368" s="90">
        <v>34</v>
      </c>
      <c r="C368" s="91" t="s">
        <v>75</v>
      </c>
      <c r="D368" s="96">
        <f>D369</f>
        <v>100</v>
      </c>
      <c r="E368" s="60">
        <f>D368</f>
        <v>100</v>
      </c>
      <c r="F368" s="60">
        <f>E368</f>
        <v>100</v>
      </c>
    </row>
    <row r="369" spans="1:6" x14ac:dyDescent="0.2">
      <c r="B369" s="88">
        <v>343</v>
      </c>
      <c r="C369" s="89" t="s">
        <v>76</v>
      </c>
      <c r="D369" s="14">
        <v>100</v>
      </c>
    </row>
    <row r="370" spans="1:6" ht="15" x14ac:dyDescent="0.25">
      <c r="B370" s="70">
        <v>4</v>
      </c>
      <c r="C370" s="71" t="s">
        <v>22</v>
      </c>
      <c r="D370" s="22">
        <f>D371</f>
        <v>0</v>
      </c>
      <c r="F370" s="64"/>
    </row>
    <row r="371" spans="1:6" ht="15" x14ac:dyDescent="0.25">
      <c r="B371" s="90">
        <v>41</v>
      </c>
      <c r="C371" s="91" t="s">
        <v>188</v>
      </c>
      <c r="D371" s="96">
        <f>SUM(D372:D373)</f>
        <v>0</v>
      </c>
      <c r="F371" s="64"/>
    </row>
    <row r="372" spans="1:6" x14ac:dyDescent="0.2">
      <c r="B372" s="88">
        <v>412</v>
      </c>
      <c r="C372" s="89" t="s">
        <v>189</v>
      </c>
      <c r="D372" s="14">
        <v>0</v>
      </c>
      <c r="F372" s="64"/>
    </row>
    <row r="373" spans="1:6" s="66" customFormat="1" ht="15" x14ac:dyDescent="0.25">
      <c r="A373" s="63"/>
      <c r="B373" s="86"/>
      <c r="C373" s="87"/>
      <c r="D373" s="43"/>
      <c r="F373" s="94"/>
    </row>
    <row r="374" spans="1:6" s="66" customFormat="1" ht="15" x14ac:dyDescent="0.25">
      <c r="A374" s="63">
        <v>53082</v>
      </c>
      <c r="B374" s="92"/>
      <c r="C374" s="93" t="s">
        <v>182</v>
      </c>
      <c r="D374" s="43"/>
      <c r="F374" s="94"/>
    </row>
    <row r="375" spans="1:6" s="66" customFormat="1" x14ac:dyDescent="0.2">
      <c r="A375" s="63" t="s">
        <v>194</v>
      </c>
      <c r="B375" s="92"/>
      <c r="C375" s="93" t="s">
        <v>195</v>
      </c>
      <c r="D375" s="27"/>
      <c r="F375" s="94"/>
    </row>
    <row r="376" spans="1:6" s="66" customFormat="1" ht="15" x14ac:dyDescent="0.25">
      <c r="A376" s="63"/>
      <c r="B376" s="70">
        <v>3</v>
      </c>
      <c r="C376" s="71" t="s">
        <v>14</v>
      </c>
      <c r="D376" s="22">
        <f t="shared" ref="D376:F376" si="11">D377</f>
        <v>8000</v>
      </c>
      <c r="E376" s="60">
        <f t="shared" si="11"/>
        <v>8000</v>
      </c>
      <c r="F376" s="60">
        <f t="shared" si="11"/>
        <v>8000</v>
      </c>
    </row>
    <row r="377" spans="1:6" s="66" customFormat="1" ht="15" x14ac:dyDescent="0.25">
      <c r="A377" s="63"/>
      <c r="B377" s="90">
        <v>37</v>
      </c>
      <c r="C377" s="91" t="s">
        <v>196</v>
      </c>
      <c r="D377" s="96">
        <f>SUM(D378:D378)</f>
        <v>8000</v>
      </c>
      <c r="E377" s="60">
        <f>D377</f>
        <v>8000</v>
      </c>
      <c r="F377" s="60">
        <f>E377</f>
        <v>8000</v>
      </c>
    </row>
    <row r="378" spans="1:6" s="66" customFormat="1" x14ac:dyDescent="0.2">
      <c r="A378" s="63"/>
      <c r="B378" s="74">
        <v>372</v>
      </c>
      <c r="C378" s="75" t="s">
        <v>79</v>
      </c>
      <c r="D378" s="14">
        <v>8000</v>
      </c>
      <c r="F378" s="94"/>
    </row>
    <row r="379" spans="1:6" s="66" customFormat="1" ht="15" x14ac:dyDescent="0.25">
      <c r="A379" s="63"/>
      <c r="B379" s="86"/>
      <c r="C379" s="87"/>
      <c r="D379" s="43"/>
      <c r="F379" s="94"/>
    </row>
    <row r="380" spans="1:6" s="66" customFormat="1" ht="15" x14ac:dyDescent="0.25">
      <c r="A380" s="63">
        <v>55291</v>
      </c>
      <c r="B380" s="92"/>
      <c r="C380" s="93" t="s">
        <v>197</v>
      </c>
      <c r="D380" s="43"/>
    </row>
    <row r="381" spans="1:6" s="66" customFormat="1" x14ac:dyDescent="0.2">
      <c r="A381" s="63" t="s">
        <v>201</v>
      </c>
      <c r="B381" s="92"/>
      <c r="C381" s="93" t="s">
        <v>202</v>
      </c>
      <c r="D381" s="27"/>
    </row>
    <row r="382" spans="1:6" s="66" customFormat="1" ht="15" x14ac:dyDescent="0.25">
      <c r="A382" s="63"/>
      <c r="B382" s="70">
        <v>3</v>
      </c>
      <c r="C382" s="71" t="s">
        <v>14</v>
      </c>
      <c r="D382" s="22">
        <f t="shared" ref="D382:F382" si="12">D383</f>
        <v>15000</v>
      </c>
      <c r="E382" s="60">
        <f t="shared" si="12"/>
        <v>15000</v>
      </c>
      <c r="F382" s="60">
        <f t="shared" si="12"/>
        <v>15000</v>
      </c>
    </row>
    <row r="383" spans="1:6" s="66" customFormat="1" ht="15" x14ac:dyDescent="0.25">
      <c r="A383" s="63"/>
      <c r="B383" s="90">
        <v>37</v>
      </c>
      <c r="C383" s="91" t="s">
        <v>196</v>
      </c>
      <c r="D383" s="96">
        <f>SUM(D384:D384)</f>
        <v>15000</v>
      </c>
      <c r="E383" s="60">
        <f>D383</f>
        <v>15000</v>
      </c>
      <c r="F383" s="60">
        <f>E383</f>
        <v>15000</v>
      </c>
    </row>
    <row r="384" spans="1:6" s="66" customFormat="1" x14ac:dyDescent="0.2">
      <c r="A384" s="63"/>
      <c r="B384" s="74">
        <v>372</v>
      </c>
      <c r="C384" s="75" t="s">
        <v>79</v>
      </c>
      <c r="D384" s="14">
        <v>15000</v>
      </c>
    </row>
    <row r="385" spans="1:6" s="66" customFormat="1" x14ac:dyDescent="0.2">
      <c r="D385" s="103"/>
    </row>
    <row r="386" spans="1:6" s="66" customFormat="1" x14ac:dyDescent="0.2">
      <c r="D386" s="103"/>
    </row>
    <row r="387" spans="1:6" s="66" customFormat="1" x14ac:dyDescent="0.2">
      <c r="D387" s="103"/>
    </row>
    <row r="388" spans="1:6" s="66" customFormat="1" ht="15" x14ac:dyDescent="0.25">
      <c r="A388" s="63">
        <v>58300</v>
      </c>
      <c r="B388" s="92"/>
      <c r="C388" s="93" t="s">
        <v>161</v>
      </c>
      <c r="D388" s="43"/>
    </row>
    <row r="389" spans="1:6" s="66" customFormat="1" x14ac:dyDescent="0.2">
      <c r="A389" s="63" t="s">
        <v>209</v>
      </c>
      <c r="B389" s="92"/>
      <c r="C389" s="93" t="s">
        <v>210</v>
      </c>
      <c r="D389" s="27"/>
    </row>
    <row r="390" spans="1:6" s="66" customFormat="1" ht="15" x14ac:dyDescent="0.25">
      <c r="A390" s="63"/>
      <c r="B390" s="70">
        <v>3</v>
      </c>
      <c r="C390" s="71" t="s">
        <v>14</v>
      </c>
      <c r="D390" s="22">
        <f t="shared" ref="D390:F390" si="13">D391+D394</f>
        <v>10062</v>
      </c>
      <c r="E390" s="60">
        <f t="shared" si="13"/>
        <v>10062</v>
      </c>
      <c r="F390" s="60">
        <f t="shared" si="13"/>
        <v>10062</v>
      </c>
    </row>
    <row r="391" spans="1:6" s="66" customFormat="1" ht="15" x14ac:dyDescent="0.25">
      <c r="A391" s="63"/>
      <c r="B391" s="90">
        <v>31</v>
      </c>
      <c r="C391" s="91" t="s">
        <v>15</v>
      </c>
      <c r="D391" s="96">
        <f>SUM(D392:D393)</f>
        <v>1200</v>
      </c>
      <c r="E391" s="60">
        <f>D391</f>
        <v>1200</v>
      </c>
      <c r="F391" s="60">
        <f>E391</f>
        <v>1200</v>
      </c>
    </row>
    <row r="392" spans="1:6" s="66" customFormat="1" x14ac:dyDescent="0.2">
      <c r="A392" s="63"/>
      <c r="B392" s="88">
        <v>311</v>
      </c>
      <c r="C392" s="89" t="s">
        <v>16</v>
      </c>
      <c r="D392" s="14">
        <v>1030.04</v>
      </c>
      <c r="F392" s="94"/>
    </row>
    <row r="393" spans="1:6" s="66" customFormat="1" x14ac:dyDescent="0.2">
      <c r="A393" s="63"/>
      <c r="B393" s="88">
        <v>313</v>
      </c>
      <c r="C393" s="89" t="s">
        <v>17</v>
      </c>
      <c r="D393" s="14">
        <v>169.96</v>
      </c>
      <c r="F393" s="94"/>
    </row>
    <row r="394" spans="1:6" s="66" customFormat="1" ht="15" x14ac:dyDescent="0.25">
      <c r="A394" s="69"/>
      <c r="B394" s="90">
        <v>32</v>
      </c>
      <c r="C394" s="91" t="s">
        <v>18</v>
      </c>
      <c r="D394" s="96">
        <f>SUM(D395:D397)</f>
        <v>8862</v>
      </c>
      <c r="E394" s="60">
        <f>D394</f>
        <v>8862</v>
      </c>
      <c r="F394" s="60">
        <f>E394</f>
        <v>8862</v>
      </c>
    </row>
    <row r="395" spans="1:6" s="66" customFormat="1" x14ac:dyDescent="0.2">
      <c r="A395" s="63"/>
      <c r="B395" s="88">
        <v>322</v>
      </c>
      <c r="C395" s="89" t="s">
        <v>20</v>
      </c>
      <c r="D395" s="14">
        <v>5811.9</v>
      </c>
      <c r="F395" s="94"/>
    </row>
    <row r="396" spans="1:6" s="66" customFormat="1" x14ac:dyDescent="0.2">
      <c r="A396" s="63"/>
      <c r="B396" s="88">
        <v>323</v>
      </c>
      <c r="C396" s="89" t="s">
        <v>21</v>
      </c>
      <c r="D396" s="14">
        <v>1560.1</v>
      </c>
      <c r="F396" s="94"/>
    </row>
    <row r="397" spans="1:6" s="66" customFormat="1" x14ac:dyDescent="0.2">
      <c r="A397" s="63"/>
      <c r="B397" s="88">
        <v>329</v>
      </c>
      <c r="C397" s="89" t="s">
        <v>74</v>
      </c>
      <c r="D397" s="14">
        <v>1490</v>
      </c>
      <c r="F397" s="94"/>
    </row>
    <row r="398" spans="1:6" s="66" customFormat="1" ht="15" hidden="1" x14ac:dyDescent="0.25">
      <c r="A398" s="63"/>
      <c r="B398" s="86"/>
      <c r="C398" s="87"/>
      <c r="D398" s="43"/>
      <c r="F398" s="94"/>
    </row>
    <row r="399" spans="1:6" hidden="1" x14ac:dyDescent="0.2">
      <c r="A399" s="63" t="s">
        <v>114</v>
      </c>
      <c r="B399" s="92"/>
      <c r="C399" s="93" t="s">
        <v>131</v>
      </c>
      <c r="D399" s="27"/>
    </row>
    <row r="400" spans="1:6" ht="15" hidden="1" x14ac:dyDescent="0.25">
      <c r="A400" s="69"/>
      <c r="B400" s="70">
        <v>3</v>
      </c>
      <c r="C400" s="71" t="s">
        <v>14</v>
      </c>
      <c r="D400" s="22">
        <f>D401</f>
        <v>0</v>
      </c>
      <c r="E400" s="60">
        <f>E401</f>
        <v>0</v>
      </c>
      <c r="F400" s="60">
        <f>E400</f>
        <v>0</v>
      </c>
    </row>
    <row r="401" spans="1:6" ht="15" hidden="1" x14ac:dyDescent="0.25">
      <c r="B401" s="90">
        <v>32</v>
      </c>
      <c r="C401" s="91" t="s">
        <v>18</v>
      </c>
      <c r="D401" s="96">
        <f>D402</f>
        <v>0</v>
      </c>
      <c r="E401" s="60">
        <v>0</v>
      </c>
      <c r="F401" s="60">
        <f>E401</f>
        <v>0</v>
      </c>
    </row>
    <row r="402" spans="1:6" ht="15" hidden="1" x14ac:dyDescent="0.25">
      <c r="B402" s="88">
        <v>322</v>
      </c>
      <c r="C402" s="89" t="s">
        <v>20</v>
      </c>
      <c r="D402" s="14">
        <v>0</v>
      </c>
      <c r="E402" s="60"/>
    </row>
    <row r="403" spans="1:6" ht="15" x14ac:dyDescent="0.25">
      <c r="B403" s="86"/>
      <c r="C403" s="87"/>
      <c r="D403" s="43"/>
    </row>
    <row r="404" spans="1:6" ht="15" x14ac:dyDescent="0.25">
      <c r="A404" s="63">
        <v>53060</v>
      </c>
      <c r="B404" s="92"/>
      <c r="C404" s="93" t="s">
        <v>180</v>
      </c>
      <c r="D404" s="43"/>
    </row>
    <row r="405" spans="1:6" x14ac:dyDescent="0.2">
      <c r="A405" s="63" t="s">
        <v>211</v>
      </c>
      <c r="B405" s="92"/>
      <c r="C405" s="93" t="s">
        <v>192</v>
      </c>
      <c r="D405" s="27"/>
    </row>
    <row r="406" spans="1:6" ht="15" x14ac:dyDescent="0.25">
      <c r="B406" s="70">
        <v>3</v>
      </c>
      <c r="C406" s="71" t="s">
        <v>14</v>
      </c>
      <c r="D406" s="22">
        <f t="shared" ref="D406:F406" si="14">D407</f>
        <v>1404</v>
      </c>
      <c r="E406" s="60">
        <f t="shared" si="14"/>
        <v>1404</v>
      </c>
      <c r="F406" s="60">
        <f t="shared" si="14"/>
        <v>1404</v>
      </c>
    </row>
    <row r="407" spans="1:6" ht="15" x14ac:dyDescent="0.25">
      <c r="A407" s="69"/>
      <c r="B407" s="90">
        <v>32</v>
      </c>
      <c r="C407" s="91" t="s">
        <v>18</v>
      </c>
      <c r="D407" s="96">
        <f>SUM(D408)</f>
        <v>1404</v>
      </c>
      <c r="E407" s="60">
        <f>D407</f>
        <v>1404</v>
      </c>
      <c r="F407" s="60">
        <f>E407</f>
        <v>1404</v>
      </c>
    </row>
    <row r="408" spans="1:6" x14ac:dyDescent="0.2">
      <c r="B408" s="88">
        <v>372</v>
      </c>
      <c r="C408" s="75" t="s">
        <v>79</v>
      </c>
      <c r="D408" s="14">
        <v>1404</v>
      </c>
    </row>
    <row r="409" spans="1:6" hidden="1" x14ac:dyDescent="0.2">
      <c r="B409" s="92"/>
      <c r="C409" s="93"/>
      <c r="D409" s="27"/>
    </row>
    <row r="410" spans="1:6" hidden="1" x14ac:dyDescent="0.2">
      <c r="A410" s="63">
        <v>2401</v>
      </c>
      <c r="C410" s="63" t="s">
        <v>186</v>
      </c>
    </row>
    <row r="411" spans="1:6" ht="15" hidden="1" x14ac:dyDescent="0.25">
      <c r="A411" s="63">
        <v>11001</v>
      </c>
      <c r="B411" s="92"/>
      <c r="C411" s="93" t="s">
        <v>185</v>
      </c>
      <c r="D411" s="43"/>
    </row>
    <row r="412" spans="1:6" hidden="1" x14ac:dyDescent="0.2">
      <c r="A412" s="63" t="s">
        <v>148</v>
      </c>
      <c r="B412" s="92"/>
      <c r="C412" s="93" t="s">
        <v>193</v>
      </c>
      <c r="D412" s="27"/>
    </row>
    <row r="413" spans="1:6" ht="15" hidden="1" x14ac:dyDescent="0.25">
      <c r="B413" s="70">
        <v>3</v>
      </c>
      <c r="C413" s="71" t="s">
        <v>14</v>
      </c>
      <c r="D413" s="22">
        <f t="shared" ref="D413:D414" si="15">D414</f>
        <v>0</v>
      </c>
    </row>
    <row r="414" spans="1:6" ht="15" hidden="1" x14ac:dyDescent="0.25">
      <c r="A414" s="69"/>
      <c r="B414" s="90">
        <v>32</v>
      </c>
      <c r="C414" s="91" t="s">
        <v>18</v>
      </c>
      <c r="D414" s="96">
        <f t="shared" si="15"/>
        <v>0</v>
      </c>
    </row>
    <row r="415" spans="1:6" hidden="1" x14ac:dyDescent="0.2">
      <c r="B415" s="88">
        <v>323</v>
      </c>
      <c r="C415" s="89" t="s">
        <v>21</v>
      </c>
      <c r="D415" s="14"/>
    </row>
    <row r="416" spans="1:6" x14ac:dyDescent="0.2">
      <c r="B416" s="92"/>
      <c r="C416" s="93"/>
      <c r="D416" s="27"/>
    </row>
    <row r="417" spans="1:6" ht="15" x14ac:dyDescent="0.25">
      <c r="A417" s="63">
        <v>2405</v>
      </c>
      <c r="B417" s="86"/>
      <c r="C417" s="93" t="s">
        <v>157</v>
      </c>
      <c r="D417" s="43"/>
    </row>
    <row r="418" spans="1:6" x14ac:dyDescent="0.2">
      <c r="A418" s="63" t="s">
        <v>132</v>
      </c>
      <c r="B418" s="92"/>
      <c r="C418" s="93" t="s">
        <v>146</v>
      </c>
      <c r="D418" s="27"/>
    </row>
    <row r="419" spans="1:6" x14ac:dyDescent="0.2">
      <c r="A419" s="63">
        <v>32300</v>
      </c>
      <c r="B419" s="92"/>
      <c r="C419" s="93" t="s">
        <v>133</v>
      </c>
      <c r="D419" s="27"/>
    </row>
    <row r="420" spans="1:6" ht="15" x14ac:dyDescent="0.25">
      <c r="B420" s="70">
        <v>4</v>
      </c>
      <c r="C420" s="71" t="s">
        <v>22</v>
      </c>
      <c r="D420" s="22">
        <f>D421</f>
        <v>16500</v>
      </c>
      <c r="E420" s="60">
        <f>E421</f>
        <v>16500</v>
      </c>
      <c r="F420" s="60">
        <f>E420</f>
        <v>16500</v>
      </c>
    </row>
    <row r="421" spans="1:6" ht="15" x14ac:dyDescent="0.25">
      <c r="B421" s="90">
        <v>42</v>
      </c>
      <c r="C421" s="91" t="s">
        <v>54</v>
      </c>
      <c r="D421" s="96">
        <f>SUM(D422:D423)</f>
        <v>16500</v>
      </c>
      <c r="E421" s="60">
        <f>D421</f>
        <v>16500</v>
      </c>
      <c r="F421" s="60">
        <f>E421</f>
        <v>16500</v>
      </c>
    </row>
    <row r="422" spans="1:6" x14ac:dyDescent="0.2">
      <c r="B422" s="88">
        <v>422</v>
      </c>
      <c r="C422" s="89" t="s">
        <v>116</v>
      </c>
      <c r="D422" s="14">
        <v>13000</v>
      </c>
    </row>
    <row r="423" spans="1:6" x14ac:dyDescent="0.2">
      <c r="B423" s="88">
        <v>424</v>
      </c>
      <c r="C423" s="89" t="s">
        <v>48</v>
      </c>
      <c r="D423" s="14">
        <v>3500</v>
      </c>
    </row>
    <row r="424" spans="1:6" x14ac:dyDescent="0.2">
      <c r="B424" s="92"/>
      <c r="C424" s="93"/>
      <c r="D424" s="27"/>
    </row>
    <row r="425" spans="1:6" hidden="1" x14ac:dyDescent="0.2">
      <c r="A425" s="63">
        <v>48006</v>
      </c>
      <c r="B425" s="92"/>
      <c r="C425" s="93" t="s">
        <v>187</v>
      </c>
      <c r="D425" s="27"/>
    </row>
    <row r="426" spans="1:6" ht="15" hidden="1" x14ac:dyDescent="0.25">
      <c r="B426" s="70">
        <v>4</v>
      </c>
      <c r="C426" s="71" t="s">
        <v>22</v>
      </c>
      <c r="D426" s="22">
        <f>D427</f>
        <v>0</v>
      </c>
    </row>
    <row r="427" spans="1:6" ht="15" hidden="1" x14ac:dyDescent="0.25">
      <c r="B427" s="90">
        <v>42</v>
      </c>
      <c r="C427" s="91" t="s">
        <v>54</v>
      </c>
      <c r="D427" s="96">
        <f>SUM(D428:D429)</f>
        <v>0</v>
      </c>
    </row>
    <row r="428" spans="1:6" hidden="1" x14ac:dyDescent="0.2">
      <c r="B428" s="88">
        <v>422</v>
      </c>
      <c r="C428" s="89" t="s">
        <v>116</v>
      </c>
      <c r="D428" s="14">
        <v>0</v>
      </c>
    </row>
    <row r="429" spans="1:6" hidden="1" x14ac:dyDescent="0.2">
      <c r="B429" s="92"/>
      <c r="C429" s="93"/>
      <c r="D429" s="27"/>
    </row>
    <row r="430" spans="1:6" hidden="1" x14ac:dyDescent="0.2">
      <c r="A430" s="63">
        <v>55291</v>
      </c>
      <c r="B430" s="92"/>
      <c r="C430" s="93" t="s">
        <v>158</v>
      </c>
      <c r="D430" s="27"/>
    </row>
    <row r="431" spans="1:6" ht="15" hidden="1" x14ac:dyDescent="0.25">
      <c r="B431" s="70">
        <v>4</v>
      </c>
      <c r="C431" s="71" t="s">
        <v>22</v>
      </c>
      <c r="D431" s="22">
        <f>D432</f>
        <v>0</v>
      </c>
      <c r="E431" s="60"/>
      <c r="F431" s="60"/>
    </row>
    <row r="432" spans="1:6" ht="15" hidden="1" x14ac:dyDescent="0.25">
      <c r="B432" s="90">
        <v>42</v>
      </c>
      <c r="C432" s="91" t="s">
        <v>54</v>
      </c>
      <c r="D432" s="96">
        <f>SUM(D433:D433)</f>
        <v>0</v>
      </c>
      <c r="E432" s="60"/>
      <c r="F432" s="60"/>
    </row>
    <row r="433" spans="1:6" hidden="1" x14ac:dyDescent="0.2">
      <c r="B433" s="88">
        <v>422</v>
      </c>
      <c r="C433" s="89" t="s">
        <v>116</v>
      </c>
      <c r="D433" s="14"/>
    </row>
    <row r="434" spans="1:6" hidden="1" x14ac:dyDescent="0.2">
      <c r="B434" s="92"/>
      <c r="C434" s="93"/>
      <c r="D434" s="27"/>
    </row>
    <row r="435" spans="1:6" x14ac:dyDescent="0.2">
      <c r="A435" s="63" t="s">
        <v>198</v>
      </c>
      <c r="B435" s="92"/>
      <c r="C435" s="93" t="s">
        <v>199</v>
      </c>
      <c r="D435" s="27"/>
    </row>
    <row r="436" spans="1:6" x14ac:dyDescent="0.2">
      <c r="A436" s="63">
        <v>53082</v>
      </c>
      <c r="B436" s="92"/>
      <c r="C436" s="93" t="s">
        <v>159</v>
      </c>
      <c r="D436" s="27"/>
    </row>
    <row r="437" spans="1:6" ht="15" x14ac:dyDescent="0.25">
      <c r="B437" s="70">
        <v>3</v>
      </c>
      <c r="C437" s="71" t="s">
        <v>14</v>
      </c>
      <c r="D437" s="22">
        <f>D438</f>
        <v>15000</v>
      </c>
      <c r="E437" s="60">
        <f>E438</f>
        <v>15000</v>
      </c>
      <c r="F437" s="60">
        <f>E437</f>
        <v>15000</v>
      </c>
    </row>
    <row r="438" spans="1:6" ht="15" x14ac:dyDescent="0.25">
      <c r="B438" s="90">
        <v>32</v>
      </c>
      <c r="C438" s="91" t="s">
        <v>18</v>
      </c>
      <c r="D438" s="96">
        <f>D439</f>
        <v>15000</v>
      </c>
      <c r="E438" s="60">
        <v>15000</v>
      </c>
      <c r="F438" s="60">
        <f>E438</f>
        <v>15000</v>
      </c>
    </row>
    <row r="439" spans="1:6" x14ac:dyDescent="0.2">
      <c r="B439" s="88">
        <v>322</v>
      </c>
      <c r="C439" s="89" t="s">
        <v>20</v>
      </c>
      <c r="D439" s="14">
        <v>15000</v>
      </c>
    </row>
    <row r="440" spans="1:6" ht="15" x14ac:dyDescent="0.25">
      <c r="B440" s="70">
        <v>4</v>
      </c>
      <c r="C440" s="71" t="s">
        <v>22</v>
      </c>
      <c r="D440" s="22">
        <f>D441</f>
        <v>12000</v>
      </c>
      <c r="E440" s="60">
        <f>E441</f>
        <v>12000</v>
      </c>
      <c r="F440" s="60">
        <f>E440</f>
        <v>12000</v>
      </c>
    </row>
    <row r="441" spans="1:6" ht="15" x14ac:dyDescent="0.25">
      <c r="B441" s="90">
        <v>42</v>
      </c>
      <c r="C441" s="91" t="s">
        <v>54</v>
      </c>
      <c r="D441" s="96">
        <f>SUM(D442:D443)</f>
        <v>12000</v>
      </c>
      <c r="E441" s="60">
        <v>12000</v>
      </c>
      <c r="F441" s="60">
        <f>E441</f>
        <v>12000</v>
      </c>
    </row>
    <row r="442" spans="1:6" x14ac:dyDescent="0.2">
      <c r="B442" s="88">
        <v>412</v>
      </c>
      <c r="C442" s="89" t="s">
        <v>189</v>
      </c>
      <c r="D442" s="14">
        <v>5000</v>
      </c>
    </row>
    <row r="443" spans="1:6" x14ac:dyDescent="0.2">
      <c r="B443" s="88">
        <v>422</v>
      </c>
      <c r="C443" s="89" t="s">
        <v>116</v>
      </c>
      <c r="D443" s="14">
        <v>7000</v>
      </c>
    </row>
    <row r="444" spans="1:6" x14ac:dyDescent="0.2">
      <c r="B444" s="92"/>
      <c r="C444" s="93"/>
      <c r="D444" s="27"/>
    </row>
    <row r="445" spans="1:6" ht="15" thickBot="1" x14ac:dyDescent="0.25">
      <c r="B445" s="79"/>
      <c r="C445" s="80"/>
      <c r="D445" s="98"/>
    </row>
    <row r="446" spans="1:6" ht="15.75" thickBot="1" x14ac:dyDescent="0.3">
      <c r="B446" s="80"/>
      <c r="C446" s="95" t="s">
        <v>23</v>
      </c>
      <c r="D446" s="24">
        <f>D12+D24+D36+D54+D62+D69+D76+D83+D100+D93+D109+D120+D129+D132+D139+D146+D162+D170+D177+D184+D190+D196+D202+D209+D222+D229+D154+D215+D237+D244+D252+D259+D275+D282+D289+D300+D312+D327+D340+D351+D358+D370+D376+D382+D390+D400+D406+D413+D420+D426+D431+D437+D440</f>
        <v>8503716.379999999</v>
      </c>
      <c r="E446" s="24">
        <f>E12+E24+E36+E54+E62+E69+E76+E83+E100+E93+E109+E120+E129+E132+E139+E146+E162+E170+E177+E184+E190+E196+E202+E209+E222+E229+E154+E215+E237+E244+E252+E259+E275+E282+E289+E300+E312+E327+E340+E351+E358+E370+E376+E382+E390+E400+E406+E413+E420+E426+E431+E437+E440</f>
        <v>8503716.379999999</v>
      </c>
      <c r="F446" s="24">
        <f>F12+F24+F36+F54+F62+F69+F76+F83+F100+F93+F109+F120+F129+F132+F139+F146+F162+F170+F177+F184+F190+F196+F202+F209+F222+F229+F154+F215+F237+F244+F252+F259+F275+F282+F289+F300+F312+F327+F340+F351+F358+F370+F376+F382+F390+F400+F406+F413+F420+F426+F431+F437+F440</f>
        <v>8503716.379999999</v>
      </c>
    </row>
    <row r="447" spans="1:6" x14ac:dyDescent="0.2">
      <c r="B447" s="80"/>
      <c r="C447" s="80"/>
      <c r="D447" s="98"/>
    </row>
    <row r="448" spans="1:6" ht="15" x14ac:dyDescent="0.25">
      <c r="C448" s="65"/>
      <c r="D448" s="7"/>
      <c r="E448" s="7"/>
      <c r="F448" s="7"/>
    </row>
    <row r="449" spans="3:5" ht="15" x14ac:dyDescent="0.25">
      <c r="C449" s="65"/>
      <c r="D449" s="7"/>
    </row>
    <row r="452" spans="3:5" x14ac:dyDescent="0.2">
      <c r="E452" s="67" t="s">
        <v>139</v>
      </c>
    </row>
    <row r="453" spans="3:5" x14ac:dyDescent="0.2">
      <c r="E453" s="67" t="s">
        <v>138</v>
      </c>
    </row>
    <row r="455" spans="3:5" ht="15" x14ac:dyDescent="0.25">
      <c r="D455" s="9"/>
    </row>
  </sheetData>
  <mergeCells count="3">
    <mergeCell ref="A1:F1"/>
    <mergeCell ref="A2:F2"/>
    <mergeCell ref="A3:F3"/>
  </mergeCells>
  <phoneticPr fontId="6" type="noConversion"/>
  <pageMargins left="0.23622047244094491" right="0.27559055118110237" top="0.47244094488188981" bottom="0.51181102362204722" header="0.35433070866141736" footer="0.23622047244094491"/>
  <pageSetup paperSize="9" scale="78" fitToHeight="0" orientation="portrait" r:id="rId1"/>
  <headerFooter alignWithMargins="0">
    <oddFooter>&amp;CStranica &amp;P+2 od 13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OPĆI</vt:lpstr>
      <vt:lpstr>PRIHODI</vt:lpstr>
      <vt:lpstr>RASHODI</vt:lpstr>
      <vt:lpstr>OPĆI!Podrucje_ispisa</vt:lpstr>
      <vt:lpstr>PRIHODI!Podrucje_ispisa</vt:lpstr>
      <vt:lpstr>RASHODI!Podrucje_ispisa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Korisnik</cp:lastModifiedBy>
  <cp:lastPrinted>2020-12-10T08:41:06Z</cp:lastPrinted>
  <dcterms:created xsi:type="dcterms:W3CDTF">2011-12-21T08:27:12Z</dcterms:created>
  <dcterms:modified xsi:type="dcterms:W3CDTF">2020-12-10T09:32:06Z</dcterms:modified>
</cp:coreProperties>
</file>